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27" documentId="120_S{2AC9BD13-BADA-5192-A53E-5A8FF88502F6}" xr6:coauthVersionLast="47" xr6:coauthVersionMax="47" xr10:uidLastSave="{028D9C8A-2FCC-4138-B15E-760429D4163D}"/>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J2" i="3"/>
  <c r="I2" i="3"/>
  <c r="G2" i="3"/>
  <c r="B2" i="3"/>
  <c r="J10" i="1"/>
  <c r="G7" i="4"/>
  <c r="G8"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3" i="4"/>
  <c r="G3" i="4"/>
  <c r="I3" i="4"/>
  <c r="J3" i="4"/>
  <c r="L3" i="4"/>
  <c r="B4" i="4"/>
  <c r="G4" i="4"/>
  <c r="I4" i="4"/>
  <c r="J4" i="4"/>
  <c r="L4" i="4"/>
  <c r="B5" i="4"/>
  <c r="G5" i="4"/>
  <c r="J5" i="4"/>
  <c r="L5" i="4"/>
  <c r="B6" i="4"/>
  <c r="G6" i="4"/>
  <c r="I6" i="4"/>
  <c r="J6" i="4"/>
  <c r="L6"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<sst xmlns="http://schemas.openxmlformats.org/spreadsheetml/2006/main" count="180282" uniqueCount="39123">
  <si>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</si>
  <si>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</si>
  <si>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</si>
  <si>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</si>
  <si>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</si>
  <si>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</si>
  <si>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</si>
  <si>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</si>
  <si>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</si>
  <si>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</si>
  <si>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</si>
  <si>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</si>
  <si>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</si>
  <si>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</si>
  <si>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</si>
  <si>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</si>
  <si>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</si>
  <si>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</si>
  <si>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</si>
  <si>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</si>
  <si>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</si>
  <si>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</si>
  <si>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</si>
  <si>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</si>
  <si>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</si>
  <si>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</si>
  <si>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</si>
  <si>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</si>
  <si>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</si>
  <si>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</si>
  <si>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</si>
  <si>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</si>
  <si>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</si>
  <si>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</si>
  <si>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</si>
  <si>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</si>
  <si>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</si>
  <si>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</si>
  <si>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</si>
  <si>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</si>
  <si>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</si>
  <si>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</si>
  <si>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</si>
  <si>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</si>
  <si>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</si>
  <si>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</si>
  <si>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</si>
  <si>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</si>
  <si>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</si>
  <si>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</si>
  <si>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</si>
  <si>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</si>
  <si>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</si>
  <si>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</si>
  <si>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</si>
  <si>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</si>
  <si>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</si>
  <si>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</si>
  <si>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</si>
  <si>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</si>
  <si>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</si>
  <si>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</si>
  <si>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</si>
  <si>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</si>
  <si>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</si>
  <si>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</si>
  <si>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</si>
  <si>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</si>
  <si>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</si>
  <si>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</si>
  <si>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</si>
  <si>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</si>
  <si>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</si>
  <si>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</si>
  <si>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</si>
  <si>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</si>
  <si>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</si>
  <si>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</si>
  <si>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</si>
  <si>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</si>
  <si>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</si>
  <si>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</si>
  <si>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</si>
  <si>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</si>
  <si>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</si>
  <si>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</si>
  <si>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</si>
  <si>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</si>
  <si>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</si>
  <si>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</si>
  <si>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</si>
  <si>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</si>
  <si>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</si>
  <si>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</si>
  <si>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</si>
  <si>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</si>
  <si>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</si>
  <si>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</si>
  <si>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</si>
  <si>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</si>
  <si>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</si>
  <si>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</si>
  <si>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</si>
  <si>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</si>
  <si>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</si>
  <si>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</si>
  <si>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</si>
  <si>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</si>
  <si>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</si>
  <si>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</si>
  <si>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</si>
  <si>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</si>
  <si>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</si>
  <si>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</si>
  <si>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</si>
  <si>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</si>
  <si>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</si>
  <si>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</si>
  <si>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</si>
  <si>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</si>
  <si>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</si>
  <si>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</si>
  <si>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</si>
  <si>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</si>
  <si>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</si>
  <si>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</si>
  <si>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</si>
  <si>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</si>
  <si>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</si>
  <si>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</si>
  <si>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</si>
  <si>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</si>
  <si>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</si>
  <si>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</si>
  <si>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</si>
  <si>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</si>
  <si>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</si>
  <si>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</si>
  <si>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</si>
  <si>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</si>
  <si>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</si>
  <si>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</si>
  <si>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</si>
  <si>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</si>
  <si>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</si>
  <si>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</si>
  <si>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</si>
  <si>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</si>
  <si>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</si>
  <si>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</si>
  <si>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</si>
  <si>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</si>
  <si>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</si>
  <si>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</si>
  <si>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</si>
  <si>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</si>
  <si>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</si>
  <si>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</si>
  <si>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</si>
  <si>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</si>
  <si>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</si>
  <si>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</si>
  <si>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</si>
  <si>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</si>
  <si>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</si>
  <si>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</si>
  <si>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</si>
  <si>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</si>
  <si>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</si>
  <si>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</si>
  <si>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</si>
  <si>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</si>
  <si>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</si>
  <si>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</si>
  <si>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</si>
  <si>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</si>
  <si>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</si>
  <si>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</si>
  <si>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</si>
  <si>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</si>
  <si>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</si>
  <si>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</si>
  <si>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</si>
  <si>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</si>
  <si>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</si>
  <si>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</si>
  <si>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</si>
  <si>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</si>
  <si>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</si>
  <si>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</si>
  <si>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</si>
  <si>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</si>
  <si>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</si>
  <si>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</si>
  <si>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</si>
  <si>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</si>
  <si>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</si>
  <si>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</si>
  <si>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</si>
  <si>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</si>
  <si>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</si>
  <si>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</si>
  <si>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</si>
  <si>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</si>
  <si>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</si>
  <si>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</si>
  <si>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</si>
  <si>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</si>
  <si>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</si>
  <si>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</si>
  <si>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</si>
  <si>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</si>
  <si>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</si>
  <si>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</si>
  <si>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</si>
  <si>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</si>
  <si>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</si>
  <si>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</si>
  <si>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</si>
  <si>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</si>
  <si>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</si>
  <si>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</si>
  <si>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</si>
  <si>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</si>
  <si>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</si>
  <si>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</si>
  <si>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</si>
  <si>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</si>
  <si>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</si>
  <si>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</si>
  <si>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</si>
  <si>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</si>
  <si>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</si>
  <si>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</si>
  <si>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</si>
  <si>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</si>
  <si>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</si>
  <si>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</si>
  <si>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</si>
  <si>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</si>
  <si>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</si>
  <si>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</si>
  <si>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</si>
  <si>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</si>
  <si>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</si>
  <si>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</si>
  <si>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</si>
  <si>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</si>
  <si>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</si>
  <si>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</si>
  <si>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</si>
  <si>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</si>
  <si>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</si>
  <si>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</si>
  <si>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</si>
  <si>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</si>
  <si>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</si>
  <si>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</si>
  <si>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</si>
  <si>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</si>
  <si>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</si>
  <si>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</si>
  <si>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</si>
  <si>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</si>
  <si>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</si>
  <si>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</si>
  <si>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</si>
  <si>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</si>
  <si>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</si>
  <si>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</si>
  <si>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</si>
  <si>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</si>
  <si>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</si>
  <si>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</si>
  <si>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</si>
  <si>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</si>
  <si>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</si>
  <si>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</si>
  <si>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</si>
  <si>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</si>
  <si>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</si>
  <si>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</si>
  <si>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</si>
  <si>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</si>
  <si>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</si>
  <si>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</si>
  <si>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</si>
  <si>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</si>
  <si>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</si>
  <si>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</si>
  <si>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</si>
  <si>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</si>
  <si>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</si>
  <si>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</si>
  <si>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</si>
  <si>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</si>
  <si>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</si>
  <si>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</si>
  <si>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</si>
  <si>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</si>
  <si>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</si>
  <si>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</si>
  <si>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</si>
  <si>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</si>
  <si>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</si>
  <si>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</si>
  <si>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</si>
  <si>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</si>
  <si>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</si>
  <si>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</si>
  <si>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</si>
  <si>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</si>
  <si>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</si>
  <si>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</si>
  <si>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</si>
  <si>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</si>
  <si>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</si>
  <si>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</si>
  <si>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</si>
  <si>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</si>
  <si>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</si>
  <si>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</si>
  <si>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</si>
  <si>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</si>
  <si>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</si>
  <si>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</si>
  <si>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</si>
  <si>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</si>
  <si>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</si>
  <si>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</si>
  <si>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</si>
  <si>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</si>
  <si>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</si>
  <si>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</si>
  <si>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</si>
  <si>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</si>
  <si>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</si>
  <si>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</si>
  <si>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</si>
  <si>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</si>
  <si>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</si>
  <si>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</si>
  <si>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</si>
  <si>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</si>
  <si>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</si>
  <si>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</si>
  <si>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</si>
  <si>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</si>
  <si>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</si>
  <si>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</si>
  <si>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</si>
  <si>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</si>
  <si>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</si>
  <si>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</si>
  <si>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</si>
  <si>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</si>
  <si>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</si>
  <si>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</si>
  <si>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</si>
  <si>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</si>
  <si>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</si>
  <si>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</si>
  <si>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</si>
  <si>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</si>
  <si>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</si>
  <si>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</si>
  <si>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</si>
  <si>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</si>
  <si>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</si>
  <si>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</si>
  <si>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</si>
  <si>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</si>
  <si>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</si>
  <si>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</si>
  <si>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</si>
  <si>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</si>
  <si>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</si>
  <si>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</si>
  <si>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</si>
  <si>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</si>
  <si>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</si>
  <si>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</si>
  <si>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</si>
  <si>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</si>
  <si>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</si>
  <si>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</si>
  <si>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</si>
  <si>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</si>
  <si>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</si>
  <si>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</si>
  <si>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</si>
  <si>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</si>
  <si>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</si>
  <si>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</si>
  <si>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</si>
  <si>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</si>
  <si>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</si>
  <si>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</si>
  <si>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</si>
  <si>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</si>
  <si>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</si>
  <si>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</si>
  <si>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</si>
  <si>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</si>
  <si>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</si>
  <si>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</si>
  <si>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</si>
  <si>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</si>
  <si>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</si>
  <si>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</si>
  <si>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</si>
  <si>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</si>
  <si>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</si>
  <si>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</si>
  <si>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</si>
  <si>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</si>
  <si>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</si>
  <si>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</si>
  <si>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</si>
  <si>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</si>
  <si>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</si>
  <si>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</si>
  <si>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</si>
  <si>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</si>
  <si>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</si>
  <si>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</si>
  <si>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</si>
  <si>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</si>
  <si>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</si>
  <si>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</si>
  <si>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</si>
  <si>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</si>
  <si>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</si>
  <si>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</si>
  <si>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</si>
  <si>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</si>
  <si>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</si>
  <si>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</si>
  <si>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</si>
  <si>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</si>
  <si>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</si>
  <si>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</si>
  <si>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</si>
  <si>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</si>
  <si>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</si>
  <si>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</si>
  <si>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</si>
  <si>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</si>
  <si>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</si>
  <si>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</si>
  <si>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</si>
  <si>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</si>
  <si>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</si>
  <si>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</si>
  <si>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</si>
  <si>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</si>
  <si>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</si>
  <si>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</si>
  <si>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</si>
  <si>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</si>
  <si>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</si>
  <si>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</si>
  <si>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</si>
  <si>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</si>
  <si>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</si>
  <si>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</si>
  <si>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</si>
  <si>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</si>
  <si>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</si>
  <si>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</si>
  <si>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</si>
  <si>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</si>
  <si>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</si>
  <si>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</si>
  <si>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</si>
  <si>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</si>
  <si>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</si>
  <si>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</si>
  <si>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</si>
  <si>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</si>
  <si>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</si>
  <si>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</si>
  <si>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</si>
  <si>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</si>
  <si>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</si>
  <si>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</si>
  <si>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</si>
  <si>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</si>
  <si>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</si>
  <si>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</si>
  <si>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</si>
  <si>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</si>
  <si>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</si>
  <si>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</si>
  <si>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</si>
  <si>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</si>
  <si>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</si>
  <si>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</si>
  <si>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</si>
  <si>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</si>
  <si>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</si>
  <si>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</si>
  <si>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</si>
  <si>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</si>
  <si>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</si>
  <si>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</si>
  <si>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</si>
  <si>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</si>
  <si>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</si>
  <si>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</si>
  <si>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</si>
  <si>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</si>
  <si>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</si>
  <si>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</si>
  <si>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</si>
  <si>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</si>
  <si>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</si>
  <si>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</si>
  <si>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</si>
  <si>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</si>
  <si>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</si>
  <si>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</si>
  <si>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</si>
  <si>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</si>
  <si>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</si>
  <si>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</si>
  <si>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</si>
  <si>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</si>
  <si>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</si>
  <si>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</si>
  <si>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</si>
  <si>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</si>
  <si>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</si>
  <si>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</si>
  <si>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</si>
  <si>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</si>
  <si>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</si>
  <si>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</si>
  <si>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</si>
  <si>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</si>
  <si>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</si>
  <si>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</si>
  <si>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</si>
  <si>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</si>
  <si>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</si>
  <si>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</si>
  <si>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</si>
  <si>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</si>
  <si>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</si>
  <si>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</si>
  <si>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</si>
  <si>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</si>
  <si>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</si>
  <si>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</si>
  <si>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</si>
  <si>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</si>
  <si>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</si>
  <si>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</si>
  <si>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</si>
  <si>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</si>
  <si>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</si>
  <si>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</si>
  <si>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</si>
  <si>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</si>
  <si>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</si>
  <si>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</si>
  <si>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</si>
  <si>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</si>
  <si>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</si>
  <si>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</si>
  <si>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</si>
  <si>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</si>
  <si>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</si>
  <si>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</si>
  <si>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</si>
  <si>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</si>
  <si>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</si>
  <si>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</si>
  <si>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</si>
  <si>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</si>
  <si>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</si>
  <si>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</si>
  <si>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</si>
  <si>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</si>
  <si>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</si>
  <si>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</si>
  <si>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</si>
  <si>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</si>
  <si>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</si>
  <si>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</si>
  <si>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</si>
  <si>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</si>
  <si>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</si>
  <si>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</si>
  <si>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</si>
  <si>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</si>
  <si>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</si>
  <si>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</si>
  <si>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</si>
  <si>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</si>
  <si>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</si>
  <si>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</si>
  <si>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</si>
  <si>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</si>
  <si>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</si>
  <si>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</si>
  <si>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</si>
  <si>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</si>
  <si>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</si>
  <si>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</si>
  <si>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</si>
  <si>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</si>
  <si>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</si>
  <si>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</si>
  <si>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</si>
  <si>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</si>
  <si>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</si>
  <si>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</si>
  <si>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</si>
  <si>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</si>
  <si>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</si>
  <si>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</si>
  <si>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</si>
  <si>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</si>
  <si>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</si>
  <si>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</si>
  <si>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</si>
  <si>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</si>
  <si>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</si>
  <si>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</si>
  <si>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</si>
  <si>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</si>
  <si>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</si>
  <si>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</si>
  <si>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</si>
  <si>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</si>
  <si>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</si>
  <si>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</si>
  <si>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</si>
  <si>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</si>
  <si>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</si>
  <si>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</si>
  <si>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</si>
  <si>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</si>
  <si>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</si>
  <si>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</si>
  <si>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</si>
  <si>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</si>
  <si>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</si>
  <si>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</si>
  <si>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</si>
  <si>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</si>
  <si>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</si>
  <si>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</si>
  <si>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</si>
  <si>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</si>
  <si>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</si>
  <si>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</si>
  <si>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</si>
  <si>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</si>
  <si>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</si>
  <si>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</si>
  <si>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</si>
  <si>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</si>
  <si>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</si>
  <si>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</si>
  <si>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</si>
  <si>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</si>
  <si>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</si>
  <si>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</si>
  <si>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</si>
  <si>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</si>
  <si>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</si>
  <si>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</si>
  <si>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</si>
  <si>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</si>
  <si>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</si>
  <si>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</si>
  <si>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</si>
  <si>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</si>
  <si>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</si>
  <si>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</si>
  <si>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</si>
  <si>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</si>
  <si>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</si>
  <si>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</si>
  <si>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</si>
  <si>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</si>
  <si>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</si>
  <si>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</si>
  <si>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</si>
  <si>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</si>
  <si>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</si>
  <si>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</si>
  <si>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</si>
  <si>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</si>
  <si>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</si>
  <si>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</si>
  <si>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</si>
  <si>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</si>
  <si>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</si>
  <si>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</si>
  <si>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</si>
  <si>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</si>
  <si>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</si>
  <si>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</si>
  <si>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</si>
  <si>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</si>
  <si>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</si>
  <si>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</si>
  <si>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</si>
  <si>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</si>
  <si>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</si>
  <si>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</si>
  <si>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</si>
  <si>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</si>
  <si>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</si>
  <si>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</si>
  <si>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</si>
  <si>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</si>
  <si>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</si>
  <si>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</si>
  <si>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</si>
  <si>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</si>
  <si>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</si>
  <si>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</si>
  <si>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</si>
  <si>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</si>
  <si>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</si>
  <si>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</si>
  <si>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</si>
  <si>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</si>
  <si>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</si>
  <si>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</si>
  <si>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</si>
  <si>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</si>
  <si>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</si>
  <si>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</si>
  <si>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</si>
  <si>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</si>
  <si>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</si>
  <si>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</si>
  <si>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</si>
  <si>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</si>
  <si>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</si>
  <si>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</si>
  <si>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</si>
  <si>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</si>
  <si>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</si>
  <si>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</si>
  <si>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</si>
  <si>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</si>
  <si>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</si>
  <si>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</si>
  <si>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</si>
  <si>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</si>
  <si>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</si>
  <si>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</si>
  <si>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</si>
  <si>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</si>
  <si>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</si>
  <si>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</si>
  <si>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</si>
  <si>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</si>
  <si>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</si>
  <si>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</si>
  <si>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</si>
  <si>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</si>
  <si>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</si>
  <si>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</si>
  <si>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</si>
  <si>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</si>
  <si>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</si>
  <si>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</si>
  <si>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</si>
  <si>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</si>
  <si>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</si>
  <si>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</si>
  <si>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</si>
  <si>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</si>
  <si>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</si>
  <si>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</si>
  <si>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</si>
  <si>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</si>
  <si>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</si>
  <si>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</si>
  <si>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</si>
  <si>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</si>
  <si>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</si>
  <si>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</si>
  <si>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</si>
  <si>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</si>
  <si>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</si>
  <si>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</si>
  <si>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</si>
  <si>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</si>
  <si>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</si>
  <si>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</si>
  <si>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</si>
  <si>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</si>
  <si>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</si>
  <si>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</si>
  <si>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</si>
  <si>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</si>
  <si>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</si>
  <si>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</si>
  <si>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</si>
  <si>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</si>
  <si>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</si>
  <si>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</si>
  <si>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</si>
  <si>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</si>
  <si>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</si>
  <si>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</si>
  <si>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</si>
  <si>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</si>
  <si>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</si>
  <si>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</si>
  <si>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</si>
  <si>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</si>
  <si>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</si>
  <si>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</si>
  <si>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</si>
  <si>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</si>
  <si>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</si>
  <si>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</si>
  <si>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</si>
  <si>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</si>
  <si>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</si>
  <si>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</si>
  <si>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</si>
  <si>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</si>
  <si>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</si>
  <si>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</si>
  <si>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</si>
  <si>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</si>
  <si>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</si>
  <si>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</si>
  <si>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</si>
  <si>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</si>
  <si>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</si>
  <si>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</si>
  <si>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</si>
  <si>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</si>
  <si>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</si>
  <si>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</si>
  <si>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</si>
  <si>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</si>
  <si>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</si>
  <si>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</si>
  <si>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</si>
  <si>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</si>
  <si>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</si>
  <si>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</si>
  <si>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</si>
  <si>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</si>
  <si>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</si>
  <si>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</si>
  <si>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</si>
  <si>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</si>
  <si>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</si>
  <si>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</si>
  <si>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</si>
  <si>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</si>
  <si>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</si>
  <si>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</si>
  <si>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</si>
  <si>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</si>
  <si>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</si>
  <si>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</si>
  <si>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</si>
  <si>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</si>
  <si>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</si>
  <si>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</si>
  <si>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</si>
  <si>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</si>
  <si>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</si>
  <si>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</si>
  <si>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</si>
  <si>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</si>
  <si>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</si>
  <si>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</si>
  <si>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</si>
  <si>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</si>
  <si>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</si>
  <si>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</si>
  <si>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</si>
  <si>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</si>
  <si>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</si>
  <si>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</si>
  <si>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</si>
  <si>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</si>
  <si>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</si>
  <si>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</si>
  <si>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</si>
  <si>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</si>
  <si>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</si>
  <si>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</si>
  <si>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</si>
  <si>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</si>
  <si>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</si>
  <si>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</si>
  <si>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</si>
  <si>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</si>
  <si>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</si>
  <si>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</si>
  <si>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</si>
  <si>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</si>
  <si>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</si>
  <si>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</si>
  <si>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</si>
  <si>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</si>
  <si>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</si>
  <si>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</si>
  <si>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</si>
  <si>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</si>
  <si>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</si>
  <si>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</si>
  <si>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</si>
  <si>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</si>
  <si>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</si>
  <si>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</si>
  <si>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</si>
  <si>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</si>
  <si>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</si>
  <si>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</si>
  <si>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</si>
  <si>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</si>
  <si>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</si>
  <si>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</si>
  <si>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</si>
  <si>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</si>
  <si>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</si>
  <si>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</si>
  <si>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</si>
  <si>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</si>
  <si>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</si>
  <si>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</si>
  <si>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</si>
  <si>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</si>
  <si>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</si>
  <si>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</si>
  <si>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</si>
  <si>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</si>
  <si>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</si>
  <si>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</si>
  <si>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</si>
  <si>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</si>
  <si>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</si>
  <si>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</si>
  <si>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</si>
  <si>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</si>
  <si>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</si>
  <si>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</si>
  <si>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</si>
  <si>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</si>
  <si>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</si>
  <si>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</si>
  <si>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</si>
  <si>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</si>
  <si>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</si>
  <si>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</si>
  <si>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</si>
  <si>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</si>
  <si>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</si>
  <si>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</si>
  <si>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</si>
  <si>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</si>
  <si>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</si>
  <si>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</si>
  <si>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</si>
  <si>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</si>
  <si>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</si>
  <si>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</si>
  <si>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</si>
  <si>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</si>
  <si>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</si>
  <si>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</si>
  <si>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</si>
  <si>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</si>
  <si>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</si>
  <si>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</si>
  <si>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</si>
  <si>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</si>
  <si>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</si>
  <si>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</si>
  <si>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</si>
  <si>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</si>
  <si>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</si>
  <si>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</si>
  <si>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</si>
  <si>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</si>
  <si>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</si>
  <si>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</si>
  <si>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</si>
  <si>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</si>
  <si>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</si>
  <si>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</si>
  <si>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</si>
  <si>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</si>
  <si>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</si>
  <si>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</si>
  <si>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</si>
  <si>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</si>
  <si>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</si>
  <si>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</si>
  <si>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</si>
  <si>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</si>
  <si>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</si>
  <si>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</si>
  <si>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</si>
  <si>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</si>
  <si>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</si>
  <si>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</si>
  <si>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</si>
  <si>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</si>
  <si>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</si>
  <si>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</si>
  <si>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</si>
  <si>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</si>
  <si>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</si>
  <si>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</si>
  <si>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</si>
  <si>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</si>
  <si>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</si>
  <si>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</si>
  <si>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</si>
  <si>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</si>
  <si>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</si>
  <si>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</si>
  <si>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</si>
  <si>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</si>
  <si>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</si>
  <si>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</si>
  <si>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</si>
  <si>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</si>
  <si>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</si>
  <si>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</si>
  <si>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</si>
  <si>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</si>
  <si>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</si>
  <si>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</si>
  <si>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</si>
  <si>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</si>
  <si>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</si>
  <si>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</si>
  <si>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</si>
  <si>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</si>
  <si>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</si>
  <si>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</si>
  <si>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</si>
  <si>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</si>
  <si>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</si>
  <si>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</si>
  <si>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</si>
  <si>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</si>
  <si>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</si>
  <si>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</si>
  <si>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</si>
  <si>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</si>
  <si>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</si>
  <si>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</si>
  <si>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</si>
  <si>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</si>
  <si>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</si>
  <si>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</si>
  <si>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</si>
  <si>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</si>
  <si>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</si>
  <si>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</si>
  <si>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</si>
  <si>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</si>
  <si>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</si>
  <si>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</si>
  <si>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</si>
  <si>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</si>
  <si>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</si>
  <si>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</si>
  <si>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</si>
  <si>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</si>
  <si>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</si>
  <si>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</si>
  <si>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</si>
  <si>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</si>
  <si>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</si>
  <si>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</si>
  <si>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</si>
  <si>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</si>
  <si>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</si>
  <si>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</si>
  <si>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</si>
  <si>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</si>
  <si>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</si>
  <si>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</si>
  <si>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</si>
  <si>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</si>
  <si>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</si>
  <si>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</si>
  <si>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</si>
  <si>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</si>
  <si>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</si>
  <si>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</si>
  <si>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</si>
  <si>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</si>
  <si>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</si>
  <si>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</si>
  <si>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</si>
  <si>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</si>
  <si>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</si>
  <si>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</si>
  <si>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</si>
  <si>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</si>
  <si>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</si>
  <si>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</si>
  <si>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</si>
  <si>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</si>
  <si>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</si>
  <si>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</si>
  <si>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</si>
  <si>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</si>
  <si>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</si>
  <si>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</si>
  <si>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</si>
  <si>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</si>
  <si>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</si>
  <si>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</si>
  <si>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</si>
  <si>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</si>
  <si>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</si>
  <si>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</si>
  <si>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</si>
  <si>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</si>
  <si>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</si>
  <si>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</si>
  <si>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</si>
  <si>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</si>
  <si>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</si>
  <si>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</si>
  <si>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</si>
  <si>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</si>
  <si>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</si>
  <si>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</si>
  <si>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</si>
  <si>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</si>
  <si>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</si>
  <si>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</si>
  <si>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</si>
  <si>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</si>
  <si>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</si>
  <si>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</si>
  <si>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</si>
  <si>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</si>
  <si>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</si>
  <si>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</si>
  <si>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</si>
  <si>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</si>
  <si>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</si>
  <si>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</si>
  <si>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</si>
  <si>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</si>
  <si>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</si>
  <si>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</si>
  <si>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</si>
  <si>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</si>
  <si>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</si>
  <si>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</si>
  <si>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</si>
  <si>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</si>
  <si>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</si>
  <si>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</si>
  <si>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</si>
  <si>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</si>
  <si>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</si>
  <si>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</si>
  <si>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</si>
  <si>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</si>
  <si>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</si>
  <si>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</si>
  <si>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</si>
  <si>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</si>
  <si>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</si>
  <si>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</si>
  <si>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</si>
  <si>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</si>
  <si>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</si>
  <si>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</si>
  <si>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</si>
  <si>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</si>
  <si>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</si>
  <si>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</si>
  <si>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</si>
  <si>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</si>
  <si>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</si>
  <si>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</si>
  <si>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</si>
  <si>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</si>
  <si>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</si>
  <si>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</si>
  <si>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</si>
  <si>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</si>
  <si>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</si>
  <si>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</si>
  <si>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</si>
  <si>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</si>
  <si>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</si>
  <si>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</si>
  <si>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</si>
  <si>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</si>
  <si>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</si>
  <si>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</si>
  <si>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</si>
  <si>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</si>
  <si>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</si>
  <si>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</si>
  <si>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</si>
  <si>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</si>
  <si>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</si>
  <si>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</si>
  <si>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</si>
  <si>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</si>
  <si>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</si>
  <si>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</si>
  <si>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</si>
  <si>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</si>
  <si>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</si>
  <si>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</si>
  <si>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</si>
  <si>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</si>
  <si>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</si>
  <si>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</si>
  <si>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</si>
  <si>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</si>
  <si>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</si>
  <si>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</si>
  <si>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</si>
  <si>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</si>
  <si>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</si>
  <si>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</si>
  <si>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</si>
  <si>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</si>
  <si>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</si>
  <si>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</si>
  <si>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</si>
  <si>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</si>
  <si>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</si>
  <si>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</si>
  <si>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</si>
  <si>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</si>
  <si>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</si>
  <si>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</si>
  <si>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</si>
  <si>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</si>
  <si>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</si>
  <si>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</si>
  <si>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</si>
  <si>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</si>
  <si>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</si>
  <si>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</si>
  <si>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</si>
  <si>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</si>
  <si>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</si>
  <si>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</si>
  <si>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</si>
  <si>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</si>
  <si>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</si>
  <si>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</si>
  <si>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</si>
  <si>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</si>
  <si>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</si>
  <si>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</si>
  <si>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</si>
  <si>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</si>
  <si>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</si>
  <si>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</si>
  <si>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</si>
  <si>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</si>
  <si>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</si>
  <si>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</si>
  <si>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</si>
  <si>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</si>
  <si>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</si>
  <si>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</si>
  <si>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</si>
  <si>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</si>
  <si>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</si>
  <si>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</si>
  <si>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</si>
  <si>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</si>
  <si>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</si>
  <si>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</si>
  <si>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</si>
  <si>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</si>
  <si>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</si>
  <si>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</si>
  <si>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</si>
  <si>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</si>
  <si>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</si>
  <si>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</si>
  <si>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</si>
  <si>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</si>
  <si>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</si>
  <si>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</si>
  <si>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</si>
  <si>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</si>
  <si>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</si>
  <si>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</si>
  <si>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</si>
  <si>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</si>
  <si>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</si>
  <si>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</si>
  <si>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</si>
  <si>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</si>
  <si>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</si>
  <si>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</si>
  <si>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</si>
  <si>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</si>
  <si>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</si>
  <si>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</si>
  <si>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</si>
  <si>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</si>
  <si>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</si>
  <si>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</si>
  <si>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</si>
  <si>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</si>
  <si>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</si>
  <si>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</si>
  <si>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</si>
  <si>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</si>
  <si>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</si>
  <si>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</si>
  <si>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</si>
  <si>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</si>
  <si>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</si>
  <si>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</si>
  <si>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</si>
  <si>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</si>
  <si>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</si>
  <si>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</si>
  <si>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</si>
  <si>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</si>
  <si>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</si>
  <si>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</si>
  <si>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</si>
  <si>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</si>
  <si>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</si>
  <si>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</si>
  <si>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</si>
  <si>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</si>
  <si>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</si>
  <si>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</si>
  <si>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</si>
  <si>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</si>
  <si>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</si>
  <si>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</si>
  <si>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</si>
  <si>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</si>
  <si>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</si>
  <si>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</si>
  <si>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</si>
  <si>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</si>
  <si>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</si>
  <si>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</si>
  <si>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</si>
  <si>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</si>
  <si>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</si>
  <si>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</si>
  <si>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</si>
  <si>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</si>
  <si>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</si>
  <si>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</si>
  <si>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</si>
  <si>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</si>
  <si>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</si>
  <si>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</si>
  <si>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</si>
  <si>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</si>
  <si>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</si>
  <si>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</si>
  <si>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</si>
  <si>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</si>
  <si>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</si>
  <si>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</si>
  <si>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</si>
  <si>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</si>
  <si>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</si>
  <si>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</si>
  <si>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</si>
  <si>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</si>
  <si>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</si>
  <si>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</si>
  <si>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</si>
  <si>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</si>
  <si>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</si>
  <si>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</si>
  <si>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</si>
  <si>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</si>
  <si>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</si>
  <si>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</si>
  <si>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</si>
  <si>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</si>
  <si>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</si>
  <si>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</si>
  <si>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</si>
  <si>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</si>
  <si>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</si>
  <si>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</si>
  <si>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</si>
  <si>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</si>
  <si>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</si>
  <si>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</si>
  <si>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</si>
  <si>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</si>
  <si>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</si>
  <si>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</si>
  <si>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</si>
  <si>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</si>
  <si>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</si>
  <si>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</si>
  <si>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</si>
  <si>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</si>
  <si>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</si>
  <si>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</si>
  <si>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</si>
  <si>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</si>
  <si>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</si>
  <si>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</si>
  <si>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</si>
  <si>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</si>
  <si>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</si>
  <si>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</si>
  <si>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</si>
  <si>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</si>
  <si>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</si>
  <si>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</si>
  <si>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</si>
  <si>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</si>
  <si>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</si>
  <si>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</si>
  <si>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</si>
  <si>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</si>
  <si>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</si>
  <si>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</si>
  <si>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</si>
  <si>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</si>
  <si>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</si>
  <si>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</si>
  <si>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</si>
  <si>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</si>
  <si>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</si>
  <si>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</si>
  <si>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</si>
  <si>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</si>
  <si>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</si>
  <si>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</si>
  <si>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</si>
  <si>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</si>
  <si>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</si>
  <si>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</si>
  <si>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</si>
  <si>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</si>
  <si>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</si>
  <si>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</si>
  <si>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</si>
  <si>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</si>
  <si>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</si>
  <si>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</si>
  <si>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</si>
  <si>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</si>
  <si>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</si>
  <si>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</si>
  <si>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</si>
  <si>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</si>
  <si>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</si>
  <si>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</si>
  <si>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</si>
  <si>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</si>
  <si>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</si>
  <si>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</si>
  <si>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</si>
  <si>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</si>
  <si>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</si>
  <si>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</si>
  <si>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</si>
  <si>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</si>
  <si>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</si>
  <si>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</si>
  <si>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</si>
  <si>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</si>
  <si>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</si>
  <si>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</si>
  <si>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</si>
  <si>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</si>
  <si>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</si>
  <si>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</si>
  <si>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</si>
  <si>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</si>
  <si>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</si>
  <si>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</si>
  <si>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</si>
  <si>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</si>
  <si>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</si>
  <si>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</si>
  <si>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</si>
  <si>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</si>
  <si>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</si>
  <si>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</si>
  <si>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</si>
  <si>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</si>
  <si>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</si>
  <si>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</si>
  <si>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</si>
  <si>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</si>
  <si>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</si>
  <si>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</si>
  <si>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</si>
  <si>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</si>
  <si>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</si>
  <si>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</si>
  <si>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</si>
  <si>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</si>
  <si>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</si>
  <si>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</si>
  <si>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</si>
  <si>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</si>
  <si>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</si>
  <si>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</si>
  <si>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</si>
  <si>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</si>
  <si>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</si>
  <si>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</si>
  <si>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</si>
  <si>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</si>
  <si>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</si>
  <si>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</si>
  <si>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</si>
  <si>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</si>
  <si>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</si>
  <si>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</si>
  <si>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</si>
  <si>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</si>
  <si>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</si>
  <si>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</si>
  <si>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</si>
  <si>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</si>
  <si>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</si>
  <si>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</si>
  <si>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</si>
  <si>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</si>
  <si>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</si>
  <si>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</si>
  <si>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</si>
  <si>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</si>
  <si>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</si>
  <si>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</si>
  <si>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</si>
  <si>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</si>
  <si>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</si>
  <si>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</si>
  <si>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</si>
  <si>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</si>
  <si>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</si>
  <si>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</si>
  <si>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</si>
  <si>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</si>
  <si>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</si>
  <si>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</si>
  <si>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</si>
  <si>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</si>
  <si>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</si>
  <si>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</si>
  <si>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</si>
  <si>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</si>
  <si>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</si>
  <si>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</si>
  <si>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</si>
  <si>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</si>
  <si>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</si>
  <si>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</si>
  <si>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</si>
  <si>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</si>
  <si>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</si>
  <si>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</si>
  <si>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</si>
  <si>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</si>
  <si>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</si>
  <si>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</si>
  <si>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</si>
  <si>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</si>
  <si>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</si>
  <si>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</si>
  <si>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</si>
  <si>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</si>
  <si>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</si>
  <si>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</si>
  <si>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</si>
  <si>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</si>
  <si>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</si>
  <si>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</si>
  <si>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</si>
  <si>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</si>
  <si>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</si>
  <si>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</si>
  <si>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</si>
  <si>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</si>
  <si>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</si>
  <si>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</si>
  <si>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</si>
  <si>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</si>
  <si>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</si>
  <si>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</si>
  <si>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</si>
  <si>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</si>
  <si>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</si>
  <si>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</si>
  <si>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</si>
  <si>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</si>
  <si>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</si>
  <si>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</si>
  <si>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</si>
  <si>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</si>
  <si>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</si>
  <si>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</si>
  <si>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</si>
  <si>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</si>
  <si>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</si>
  <si>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</si>
  <si>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</si>
  <si>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</si>
  <si>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</si>
  <si>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</si>
  <si>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</si>
  <si>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</si>
  <si>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</si>
  <si>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</si>
  <si>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</si>
  <si>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</si>
  <si>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</si>
  <si>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</si>
  <si>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</si>
  <si>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</si>
  <si>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</si>
  <si>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</si>
  <si>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</si>
  <si>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</si>
  <si>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</si>
  <si>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</si>
  <si>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</si>
  <si>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</si>
  <si>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</si>
  <si>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</si>
  <si>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</si>
  <si>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</si>
  <si>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</si>
  <si>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</si>
  <si>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</si>
  <si>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</si>
  <si>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</si>
  <si>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</si>
  <si>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</si>
  <si>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</si>
  <si>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</si>
  <si>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</si>
  <si>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</si>
  <si>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</si>
  <si>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</si>
  <si>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</si>
  <si>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</si>
  <si>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</si>
  <si>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</si>
  <si>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</si>
  <si>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</si>
  <si>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</si>
  <si>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</si>
  <si>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</si>
  <si>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</si>
  <si>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</si>
  <si>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</si>
  <si>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</si>
  <si>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</si>
  <si>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</si>
  <si>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</si>
  <si>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</si>
  <si>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</si>
  <si>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</si>
  <si>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</si>
  <si>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</si>
  <si>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</si>
  <si>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</si>
  <si>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</si>
  <si>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</si>
  <si>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</si>
  <si>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</si>
  <si>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</si>
  <si>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</si>
  <si>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</si>
  <si>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</si>
  <si>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</si>
  <si>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</si>
  <si>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</si>
  <si>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</si>
  <si>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</si>
  <si>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</si>
  <si>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</si>
  <si>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</si>
  <si>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</si>
  <si>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</si>
  <si>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</si>
  <si>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</si>
  <si>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</si>
  <si>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</si>
  <si>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</si>
  <si>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</si>
  <si>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</si>
  <si>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</si>
  <si>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</si>
  <si>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</si>
  <si>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</si>
  <si>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</si>
  <si>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</si>
  <si>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</si>
  <si>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</si>
  <si>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</si>
  <si>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</si>
  <si>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</si>
  <si>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</si>
  <si>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</si>
  <si>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</si>
  <si>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</si>
  <si>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</si>
  <si>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</si>
  <si>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</si>
  <si>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</si>
  <si>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</si>
  <si>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</si>
  <si>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</si>
  <si>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</si>
  <si>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</si>
  <si>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</si>
  <si>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</si>
  <si>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</si>
  <si>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</si>
  <si>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</si>
  <si>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</si>
  <si>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</si>
  <si>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</si>
  <si>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</si>
  <si>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</si>
  <si>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</si>
  <si>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</si>
  <si>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</si>
  <si>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</si>
  <si>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</si>
  <si>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</si>
  <si>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</si>
  <si>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</si>
  <si>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</si>
  <si>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</si>
  <si>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</si>
  <si>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</si>
  <si>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</si>
  <si>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</si>
  <si>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</si>
  <si>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</si>
  <si>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</si>
  <si>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</si>
  <si>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</si>
  <si>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</si>
  <si>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</si>
  <si>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</si>
  <si>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</si>
  <si>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</si>
  <si>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</si>
  <si>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</si>
  <si>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</si>
  <si>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</si>
  <si>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</si>
  <si>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</si>
  <si>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</si>
  <si>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</si>
  <si>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</si>
  <si>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</si>
  <si>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</si>
  <si>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</si>
  <si>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</si>
  <si>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</si>
  <si>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</si>
  <si>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</si>
  <si>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</si>
  <si>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</si>
  <si>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</si>
  <si>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</si>
  <si>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</si>
  <si>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</si>
  <si>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</si>
  <si>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</si>
  <si>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</si>
  <si>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</si>
  <si>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</si>
  <si>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</si>
  <si>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</si>
  <si>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</si>
  <si>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</si>
  <si>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</si>
  <si>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</si>
  <si>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</si>
  <si>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</si>
  <si>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</si>
  <si>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</si>
  <si>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</si>
  <si>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</si>
  <si>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</si>
  <si>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</si>
  <si>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</si>
  <si>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</si>
  <si>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</si>
  <si>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</si>
  <si>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</si>
  <si>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</si>
  <si>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</si>
  <si>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</si>
  <si>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</si>
  <si>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</si>
  <si>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</si>
  <si>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</si>
  <si>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</si>
  <si>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</si>
  <si>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</si>
  <si>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</si>
  <si>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</si>
  <si>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</si>
  <si>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</si>
  <si>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</si>
  <si>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</si>
  <si>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</si>
  <si>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</si>
  <si>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</si>
  <si>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</si>
  <si>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</si>
  <si>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</si>
  <si>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</si>
  <si>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</si>
  <si>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</si>
  <si>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</si>
  <si>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</si>
  <si>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</si>
  <si>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</si>
  <si>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</si>
  <si>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</si>
  <si>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</si>
  <si>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</si>
  <si>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</si>
  <si>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</si>
  <si>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</si>
  <si>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</si>
  <si>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</si>
  <si>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</si>
  <si>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</si>
  <si>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</si>
  <si>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</si>
  <si>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</si>
  <si>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</si>
  <si>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</si>
  <si>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</si>
  <si>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</si>
  <si>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</si>
  <si>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</si>
  <si>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</si>
  <si>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</si>
  <si>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</si>
  <si>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</si>
  <si>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</si>
  <si>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</si>
  <si>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</si>
  <si>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</si>
  <si>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</si>
  <si>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</si>
  <si>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</si>
  <si>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</si>
  <si>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</si>
  <si>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</si>
  <si>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</si>
  <si>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</si>
  <si>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</si>
  <si>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</si>
  <si>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</si>
  <si>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</si>
  <si>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</si>
  <si>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</si>
  <si>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</si>
  <si>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</si>
  <si>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</si>
  <si>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</si>
  <si>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</si>
  <si>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</si>
  <si>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</si>
  <si>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</si>
  <si>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</si>
  <si>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</si>
  <si>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</si>
  <si>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</si>
  <si>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</si>
  <si>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</si>
  <si>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</si>
  <si>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</si>
  <si>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</si>
  <si>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</si>
  <si>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</si>
  <si>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</si>
  <si>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</si>
  <si>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</si>
  <si>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</si>
  <si>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</si>
  <si>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</si>
  <si>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</si>
  <si>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</si>
  <si>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</si>
  <si>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</si>
  <si>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</si>
  <si>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</si>
  <si>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</si>
  <si>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</si>
  <si>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</si>
  <si>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</si>
  <si>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</si>
  <si>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</si>
  <si>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</si>
  <si>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</si>
  <si>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</si>
  <si>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</si>
  <si>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</si>
  <si>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</si>
  <si>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</si>
  <si>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</si>
  <si>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</si>
  <si>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</si>
  <si>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</si>
  <si>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</si>
  <si>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</si>
  <si>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</si>
  <si>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</si>
  <si>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</si>
  <si>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</si>
  <si>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</si>
  <si>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</si>
  <si>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</si>
  <si>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</si>
  <si>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</si>
  <si>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</si>
  <si>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</si>
  <si>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</si>
  <si>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</si>
  <si>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</si>
  <si>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</si>
  <si>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</si>
  <si>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</si>
  <si>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</si>
  <si>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</si>
  <si>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</si>
  <si>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</si>
  <si>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</si>
  <si>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</si>
  <si>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</si>
  <si>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</si>
  <si>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</si>
  <si>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</si>
  <si>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</si>
  <si>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</si>
  <si>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</si>
  <si>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</si>
  <si>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</si>
  <si>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</si>
  <si>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</si>
  <si>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</si>
  <si>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</si>
  <si>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</si>
  <si>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</si>
  <si>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</si>
  <si>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</si>
  <si>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</si>
  <si>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</si>
  <si>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</si>
  <si>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</si>
  <si>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</si>
  <si>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</si>
  <si>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</si>
  <si>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</si>
  <si>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</si>
  <si>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</si>
  <si>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</si>
  <si>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</si>
  <si>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</si>
  <si>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</si>
  <si>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</si>
  <si>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</si>
  <si>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</si>
  <si>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</si>
  <si>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</si>
  <si>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</si>
  <si>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</si>
  <si>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</si>
  <si>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</si>
  <si>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</si>
  <si>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</si>
  <si>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</si>
  <si>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</si>
  <si>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</si>
  <si>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</si>
  <si>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</si>
  <si>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</si>
  <si>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</si>
  <si>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</si>
  <si>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</si>
  <si>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</si>
  <si>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</si>
  <si>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</si>
  <si>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</si>
  <si>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</si>
  <si>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</si>
  <si>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</si>
  <si>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</si>
  <si>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</si>
  <si>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</si>
  <si>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</si>
  <si>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</si>
  <si>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</si>
  <si>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</si>
  <si>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</si>
  <si>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</si>
  <si>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</si>
  <si>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</si>
  <si>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</si>
  <si>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</si>
  <si>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</si>
  <si>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</si>
  <si>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</si>
  <si>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</si>
  <si>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</si>
  <si>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</si>
  <si>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</si>
  <si>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</si>
  <si>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</si>
  <si>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</si>
  <si>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</si>
  <si>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</si>
  <si>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</si>
  <si>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</si>
  <si>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</si>
  <si>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</si>
  <si>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</si>
  <si>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</si>
  <si>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</si>
  <si>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</si>
  <si>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</si>
  <si>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</si>
  <si>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</si>
  <si>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</si>
  <si>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</si>
  <si>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</si>
  <si>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</si>
  <si>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</si>
  <si>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</si>
  <si>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</si>
  <si>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</si>
  <si>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</si>
  <si>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</si>
  <si>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</si>
  <si>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</si>
  <si>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</si>
  <si>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</si>
  <si>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</si>
  <si>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</si>
  <si>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</si>
  <si>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</si>
  <si>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</si>
  <si>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</si>
  <si>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</si>
  <si>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</si>
  <si>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</si>
  <si>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</si>
  <si>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</si>
  <si>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</si>
  <si>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</si>
  <si>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</si>
  <si>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</si>
  <si>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</si>
  <si>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</si>
  <si>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</si>
  <si>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</si>
  <si>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</si>
  <si>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</si>
  <si>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</si>
  <si>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</si>
  <si>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</si>
  <si>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</si>
  <si>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</si>
  <si>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</si>
  <si>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</si>
  <si>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</si>
  <si>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</si>
  <si>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</si>
  <si>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</si>
  <si>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</si>
  <si>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</si>
  <si>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</si>
  <si>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</si>
  <si>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</si>
  <si>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</si>
  <si>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</si>
  <si>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</si>
  <si>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</si>
  <si>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</si>
  <si>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</si>
  <si>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</si>
  <si>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</si>
  <si>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</si>
  <si>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</si>
  <si>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</si>
  <si>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</si>
  <si>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</si>
  <si>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</si>
  <si>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</si>
  <si>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</si>
  <si>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</si>
  <si>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</si>
  <si>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</si>
  <si>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</si>
  <si>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</si>
  <si>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</si>
  <si>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</si>
  <si>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</si>
  <si>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</si>
  <si>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</si>
  <si>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</si>
  <si>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</si>
  <si>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</si>
  <si>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</si>
  <si>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</si>
  <si>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</si>
  <si>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</si>
  <si>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</si>
  <si>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</si>
  <si>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</si>
  <si>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</si>
  <si>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</si>
  <si>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</si>
  <si>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</si>
  <si>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</si>
  <si>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</si>
  <si>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</si>
  <si>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</si>
  <si>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</si>
  <si>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</si>
  <si>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</si>
  <si>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</si>
  <si>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</si>
  <si>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</si>
  <si>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</si>
  <si>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</si>
  <si>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</si>
  <si>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</si>
  <si>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</si>
  <si>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</si>
  <si>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</si>
  <si>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</si>
  <si>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</si>
  <si>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</si>
  <si>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</si>
  <si>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</si>
  <si>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</si>
  <si>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</si>
  <si>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</si>
  <si>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</si>
  <si>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</si>
  <si>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</si>
  <si>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</si>
  <si>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</si>
  <si>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</si>
  <si>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</si>
  <si>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</si>
  <si>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</si>
  <si>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</si>
  <si>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</si>
  <si>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</si>
  <si>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</si>
  <si>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</si>
  <si>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</si>
  <si>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</si>
  <si>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</si>
  <si>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</si>
  <si>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</si>
  <si>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</si>
  <si>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</si>
  <si>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</si>
  <si>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</si>
  <si>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</si>
  <si>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</si>
  <si>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</si>
  <si>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</si>
  <si>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</si>
  <si>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</si>
  <si>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</si>
  <si>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</si>
  <si>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</si>
  <si>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</si>
  <si>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</si>
  <si>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</si>
  <si>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</si>
  <si>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</si>
  <si>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</si>
  <si>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</si>
  <si>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</si>
  <si>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</si>
  <si>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</si>
  <si>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</si>
  <si>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</si>
  <si>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</si>
  <si>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</si>
  <si>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</si>
  <si>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</si>
  <si>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</si>
  <si>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</si>
  <si>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</si>
  <si>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</si>
  <si>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</si>
  <si>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</si>
  <si>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</si>
  <si>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</si>
  <si>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</si>
  <si>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</si>
  <si>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</si>
  <si>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</si>
  <si>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</si>
  <si>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</si>
  <si>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</si>
  <si>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</si>
  <si>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</si>
  <si>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</si>
  <si>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</si>
  <si>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</si>
  <si>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</si>
  <si>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</si>
  <si>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</si>
  <si>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</si>
  <si>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</si>
  <si>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</si>
  <si>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</si>
  <si>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</si>
  <si>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</si>
  <si>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</si>
  <si>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</si>
  <si>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</si>
  <si>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</si>
  <si>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</si>
  <si>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</si>
  <si>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</si>
  <si>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</si>
  <si>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</si>
  <si>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</si>
  <si>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</si>
  <si>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</si>
  <si>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</si>
  <si>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</si>
  <si>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</si>
  <si>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</si>
  <si>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</si>
  <si>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</si>
  <si>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</si>
  <si>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</si>
  <si>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</si>
  <si>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</si>
  <si>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</si>
  <si>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</si>
  <si>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</si>
  <si>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</si>
  <si>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</si>
  <si>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</si>
  <si>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</si>
  <si>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</si>
  <si>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</si>
  <si>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</si>
  <si>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</si>
  <si>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</si>
  <si>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</si>
  <si>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</si>
  <si>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</si>
  <si>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</si>
  <si>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</si>
  <si>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</si>
  <si>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</si>
  <si>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</si>
  <si>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</si>
  <si>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</si>
  <si>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</si>
  <si>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</si>
  <si>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</si>
  <si>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</si>
  <si>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</si>
  <si>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</si>
  <si>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</si>
  <si>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</si>
  <si>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</si>
  <si>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</si>
  <si>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</si>
  <si>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</si>
  <si>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</si>
  <si>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</si>
  <si>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</si>
  <si>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</si>
  <si>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</si>
  <si>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</si>
  <si>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</si>
  <si>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</si>
  <si>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</si>
  <si>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</si>
  <si>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</si>
  <si>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</si>
  <si>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</si>
  <si>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</si>
  <si>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</si>
  <si>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</si>
  <si>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</si>
  <si>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</si>
  <si>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</si>
  <si>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</si>
  <si>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</si>
  <si>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</si>
  <si>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</si>
  <si>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</si>
  <si>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</si>
  <si>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</si>
  <si>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</si>
  <si>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</si>
  <si>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</si>
  <si>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</si>
  <si>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</si>
  <si>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</si>
  <si>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</si>
  <si>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</si>
  <si>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</si>
  <si>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</si>
  <si>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</si>
  <si>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</si>
  <si>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</si>
  <si>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</si>
  <si>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</si>
  <si>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</si>
  <si>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</si>
  <si>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</si>
  <si>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</si>
  <si>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</si>
  <si>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</si>
  <si>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</si>
  <si>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</si>
  <si>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</si>
  <si>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</si>
  <si>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</si>
  <si>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</si>
  <si>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</si>
  <si>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</si>
  <si>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</si>
  <si>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</si>
  <si>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</si>
  <si>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</si>
  <si>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</si>
  <si>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</si>
  <si>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</si>
  <si>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</si>
  <si>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</si>
  <si>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</si>
  <si>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</si>
  <si>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</si>
  <si>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</si>
  <si>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</si>
  <si>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</si>
  <si>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</si>
  <si>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</si>
  <si>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</si>
  <si>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</si>
  <si>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</si>
  <si>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</si>
  <si>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</si>
  <si>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</si>
  <si>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</si>
  <si>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</si>
  <si>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</si>
  <si>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</si>
  <si>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</si>
  <si>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</si>
  <si>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</si>
  <si>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</si>
  <si>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</si>
  <si>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</si>
  <si>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</si>
  <si>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</si>
  <si>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</si>
  <si>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</si>
  <si>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</si>
  <si>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</si>
  <si>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</si>
  <si>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</si>
  <si>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</si>
  <si>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</si>
  <si>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</si>
  <si>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</si>
  <si>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</si>
  <si>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</si>
  <si>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</si>
  <si>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</si>
  <si>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</si>
  <si>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</si>
  <si>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</si>
  <si>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</si>
  <si>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</si>
  <si>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</si>
  <si>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</si>
  <si>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</si>
  <si>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</si>
  <si>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</si>
  <si>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</si>
  <si>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</si>
  <si>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</si>
  <si>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</si>
  <si>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</si>
  <si>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</si>
  <si>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</si>
  <si>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</si>
  <si>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</si>
  <si>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</si>
  <si>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</si>
  <si>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</si>
  <si>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</si>
  <si>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</si>
  <si>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</si>
  <si>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</si>
  <si>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</si>
  <si>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</si>
  <si>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</si>
  <si>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</si>
  <si>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</si>
  <si>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</si>
  <si>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</si>
  <si>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</si>
  <si>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</si>
  <si>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</si>
  <si>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</si>
  <si>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</si>
  <si>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</si>
  <si>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</si>
  <si>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</si>
  <si>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</si>
  <si>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</si>
  <si>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</si>
  <si>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</si>
  <si>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</si>
  <si>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</si>
  <si>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</si>
  <si>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</si>
  <si>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</si>
  <si>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</si>
  <si>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</si>
  <si>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</si>
  <si>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</si>
  <si>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</si>
  <si>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</si>
  <si>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</si>
  <si>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</si>
  <si>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</si>
  <si>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</si>
  <si>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</si>
  <si>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</si>
  <si>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</si>
  <si>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</si>
  <si>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</si>
  <si>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</si>
  <si>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</si>
  <si>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</si>
  <si>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</si>
  <si>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</si>
  <si>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</si>
  <si>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</si>
  <si>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</si>
  <si>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</si>
  <si>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</si>
  <si>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</si>
  <si>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</si>
  <si>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</si>
  <si>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</si>
  <si>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</si>
  <si>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</si>
  <si>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</si>
  <si>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</si>
  <si>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</si>
  <si>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</si>
  <si>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</si>
  <si>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</si>
  <si>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</si>
  <si>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</si>
  <si>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</si>
  <si>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</si>
  <si>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</si>
  <si>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</si>
  <si>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</si>
  <si>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</si>
  <si>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</si>
  <si>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</si>
  <si>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</si>
  <si>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</si>
  <si>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</si>
  <si>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</si>
  <si>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</si>
  <si>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</si>
  <si>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</si>
  <si>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</si>
  <si>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</si>
  <si>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</si>
  <si>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</si>
  <si>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</si>
  <si>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</si>
  <si>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</si>
  <si>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</si>
  <si>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</si>
  <si>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</si>
  <si>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</si>
  <si>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</si>
  <si>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</si>
  <si>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</si>
  <si>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</si>
  <si>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</si>
  <si>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</si>
  <si>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</si>
  <si>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</si>
  <si>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</si>
  <si>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</si>
  <si>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</si>
  <si>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</si>
  <si>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</si>
  <si>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</si>
  <si>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</si>
  <si>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</si>
  <si>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</si>
  <si>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</si>
  <si>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</si>
  <si>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</si>
  <si>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</si>
  <si>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</si>
  <si>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</si>
  <si>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</si>
  <si>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</si>
  <si>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</si>
  <si>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</si>
  <si>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</si>
  <si>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</si>
  <si>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</si>
  <si>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</si>
  <si>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</si>
  <si>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</si>
  <si>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</si>
  <si>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</si>
  <si>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</si>
  <si>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</si>
  <si>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</si>
  <si>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</si>
  <si>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</si>
  <si>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</si>
  <si>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</si>
  <si>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</si>
  <si>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</si>
  <si>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</si>
  <si>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</si>
  <si>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</si>
  <si>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</si>
  <si>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</si>
  <si>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</si>
  <si>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</si>
  <si>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</si>
  <si>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</si>
  <si>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</si>
  <si>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</si>
  <si>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</si>
  <si>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</si>
  <si>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</si>
  <si>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</si>
  <si>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</si>
  <si>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</si>
  <si>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</si>
  <si>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</si>
  <si>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</si>
  <si>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</si>
  <si>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</si>
  <si>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</si>
  <si>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</si>
  <si>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</si>
  <si>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</si>
  <si>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</si>
  <si>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</si>
  <si>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</si>
  <si>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</si>
  <si>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</si>
  <si>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</si>
  <si>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</si>
  <si>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</si>
  <si>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</si>
  <si>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</si>
  <si>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</si>
  <si>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</si>
  <si>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</si>
  <si>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</si>
  <si>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</si>
  <si>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</si>
  <si>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</si>
  <si>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</si>
  <si>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</si>
  <si>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</si>
  <si>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</si>
  <si>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</si>
  <si>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</si>
  <si>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</si>
  <si>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</si>
  <si>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</si>
  <si>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</si>
  <si>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</si>
  <si>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</si>
  <si>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</si>
  <si>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</si>
  <si>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</si>
  <si>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</si>
  <si>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</si>
  <si>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</si>
  <si>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</si>
  <si>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</si>
  <si>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</si>
  <si>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</si>
  <si>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</si>
  <si>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</si>
  <si>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</si>
  <si>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</si>
  <si>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</si>
  <si>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</si>
  <si>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</si>
  <si>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</si>
  <si>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</si>
  <si>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</si>
  <si>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</si>
  <si>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</si>
  <si>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</si>
  <si>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</si>
  <si>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</si>
  <si>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</si>
  <si>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</si>
  <si>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</si>
  <si>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</si>
  <si>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</si>
  <si>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</si>
  <si>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</si>
  <si>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</si>
  <si>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</si>
  <si>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</si>
  <si>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</si>
  <si>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</si>
  <si>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</si>
  <si>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</si>
  <si>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</si>
  <si>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</si>
  <si>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</si>
  <si>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</si>
  <si>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</si>
  <si>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</si>
  <si>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</si>
  <si>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</si>
  <si>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</si>
  <si>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</si>
  <si>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</si>
  <si>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</si>
  <si>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</si>
  <si>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</si>
  <si>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</si>
  <si>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</si>
  <si>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</si>
  <si>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</si>
  <si>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</si>
  <si>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</si>
  <si>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</si>
  <si>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</si>
  <si>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</si>
  <si>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</si>
  <si>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</si>
  <si>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</si>
  <si>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</si>
  <si>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</si>
  <si>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</si>
  <si>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</si>
  <si>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</si>
  <si>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</si>
  <si>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</si>
  <si>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</si>
  <si>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</si>
  <si>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</si>
  <si>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</si>
  <si>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</si>
  <si>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</si>
  <si>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</si>
  <si>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</si>
  <si>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</si>
  <si>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</si>
  <si>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</si>
  <si>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</si>
  <si>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</si>
  <si>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</si>
  <si>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</si>
  <si>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</si>
  <si>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</si>
  <si>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</si>
  <si>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</si>
  <si>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</si>
  <si>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</si>
  <si>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</si>
  <si>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</si>
  <si>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</si>
  <si>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</si>
  <si>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</si>
  <si>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</si>
  <si>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</si>
  <si>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</si>
  <si>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</si>
  <si>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</si>
  <si>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</si>
  <si>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</si>
  <si>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</si>
  <si>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</si>
  <si>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</si>
  <si>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</si>
  <si>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</si>
  <si>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</si>
  <si>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</si>
  <si>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</si>
  <si>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</si>
  <si>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</si>
  <si>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</si>
  <si>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</si>
  <si>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</si>
  <si>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</si>
  <si>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</si>
  <si>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</si>
  <si>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</si>
  <si>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</si>
  <si>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</si>
  <si>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</si>
  <si>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</si>
  <si>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</si>
  <si>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</si>
  <si>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</si>
  <si>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</si>
  <si>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</si>
  <si>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</si>
  <si>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</si>
  <si>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</si>
  <si>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</si>
  <si>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</si>
  <si>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</si>
  <si>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</si>
  <si>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</si>
  <si>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</si>
  <si>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</si>
  <si>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</si>
  <si>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</si>
  <si>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</si>
  <si>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</si>
  <si>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</si>
  <si>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</si>
  <si>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</si>
  <si>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</si>
  <si>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</si>
  <si>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</si>
  <si>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</si>
  <si>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</si>
  <si>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</si>
  <si>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</si>
  <si>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</si>
  <si>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</si>
  <si>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</si>
  <si>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</si>
  <si>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</si>
  <si>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</si>
  <si>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</si>
  <si>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</si>
  <si>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</si>
  <si>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</si>
  <si>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</si>
  <si>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</si>
  <si>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</si>
  <si>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</si>
  <si>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</si>
  <si>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</si>
  <si>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</si>
  <si>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</si>
  <si>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</si>
  <si>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</si>
  <si>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</si>
  <si>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</si>
  <si>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</si>
  <si>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</si>
  <si>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</si>
  <si>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</si>
  <si>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</si>
  <si>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</si>
  <si>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</si>
  <si>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</si>
  <si>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</si>
  <si>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</si>
  <si>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</si>
  <si>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</si>
  <si>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</si>
  <si>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</si>
  <si>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</si>
  <si>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</si>
  <si>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</si>
  <si>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</si>
  <si>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</si>
  <si>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</si>
  <si>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</si>
  <si>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</si>
  <si>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</si>
  <si>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</si>
  <si>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</si>
  <si>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</si>
  <si>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</si>
  <si>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</si>
  <si>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</si>
  <si>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</si>
  <si>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</si>
  <si>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</si>
  <si>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</si>
  <si>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</si>
  <si>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</si>
  <si>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</si>
  <si>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</si>
  <si>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</si>
  <si>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</si>
  <si>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</si>
  <si>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</si>
  <si>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</si>
  <si>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</si>
  <si>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</si>
  <si>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</si>
  <si>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</si>
  <si>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</si>
  <si>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</si>
  <si>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</si>
  <si>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</si>
  <si>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</si>
  <si>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</si>
  <si>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</si>
  <si>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</si>
  <si>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</si>
  <si>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</si>
  <si>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</si>
  <si>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</si>
  <si>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</si>
  <si>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</si>
  <si>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</si>
  <si>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</si>
  <si>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</si>
  <si>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</si>
  <si>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</si>
  <si>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</si>
  <si>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</si>
  <si>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</si>
  <si>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</si>
  <si>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</si>
  <si>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</si>
  <si>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</si>
  <si>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</si>
  <si>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</si>
  <si>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</si>
  <si>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</si>
  <si>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</si>
  <si>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</si>
  <si>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</si>
  <si>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</si>
  <si>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</si>
  <si>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</si>
  <si>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</si>
  <si>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</si>
  <si>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</si>
  <si>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</si>
  <si>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</si>
  <si>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</si>
  <si>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</si>
  <si>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</si>
  <si>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</si>
  <si>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</si>
  <si>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</si>
  <si>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</si>
  <si>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</si>
  <si>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</si>
  <si>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</si>
  <si>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</si>
  <si>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</si>
  <si>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</si>
  <si>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</si>
  <si>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</si>
  <si>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</si>
  <si>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</si>
  <si>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</si>
  <si>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</si>
  <si>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</si>
  <si>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</si>
  <si>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</si>
  <si>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</si>
  <si>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</si>
  <si>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</si>
  <si>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</si>
  <si>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</si>
  <si>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</si>
  <si>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</si>
  <si>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</si>
  <si>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</si>
  <si>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</si>
  <si>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</si>
  <si>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</si>
  <si>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</si>
  <si>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</si>
  <si>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</si>
  <si>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</si>
  <si>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</si>
  <si>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</si>
  <si>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</si>
  <si>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</si>
  <si>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</si>
  <si>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</si>
  <si>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</si>
  <si>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</si>
  <si>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</si>
  <si>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</si>
  <si>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</si>
  <si>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</si>
  <si>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</si>
  <si>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</si>
  <si>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</si>
  <si>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</si>
  <si>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</si>
  <si>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</si>
  <si>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</si>
  <si>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</si>
  <si>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</si>
  <si>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</si>
  <si>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</si>
  <si>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</si>
  <si>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</si>
  <si>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</si>
  <si>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</si>
  <si>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</si>
  <si>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</si>
  <si>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</si>
  <si>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</si>
  <si>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</si>
  <si>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</si>
  <si>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</si>
  <si>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</si>
  <si>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</si>
  <si>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</si>
  <si>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</si>
  <si>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</si>
  <si>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</si>
  <si>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</si>
  <si>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</si>
  <si>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</si>
  <si>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</si>
  <si>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</si>
  <si>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</si>
  <si>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</si>
  <si>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</si>
  <si>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</si>
  <si>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</si>
  <si>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</si>
  <si>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</si>
  <si>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</si>
  <si>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</si>
  <si>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</si>
  <si>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</si>
  <si>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</si>
  <si>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</si>
  <si>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</si>
  <si>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</si>
  <si>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</si>
  <si>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</si>
  <si>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</si>
  <si>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</si>
  <si>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</si>
  <si>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</si>
  <si>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</si>
  <si>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</si>
  <si>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</si>
  <si>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</si>
  <si>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</si>
  <si>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</si>
  <si>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</si>
  <si>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</si>
  <si>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</si>
  <si>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</si>
  <si>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</si>
  <si>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</si>
  <si>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</si>
  <si>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</si>
  <si>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</si>
  <si>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</si>
  <si>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</si>
  <si>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</si>
  <si>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</si>
  <si>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</si>
  <si>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</si>
  <si>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</si>
  <si>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</si>
  <si>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</si>
  <si>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</si>
  <si>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</si>
  <si>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</si>
  <si>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</si>
  <si>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</si>
  <si>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</si>
  <si>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</si>
  <si>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</si>
  <si>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</si>
  <si>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</si>
  <si>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</si>
  <si>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</si>
  <si>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</si>
  <si>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</si>
  <si>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</si>
  <si>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</si>
  <si>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</si>
  <si>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</si>
  <si>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</si>
  <si>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</si>
  <si>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</si>
  <si>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</si>
  <si>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</si>
  <si>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</si>
  <si>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</si>
  <si>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</si>
  <si>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</si>
  <si>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</si>
  <si>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</si>
  <si>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</si>
  <si>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</si>
  <si>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</si>
  <si>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</si>
  <si>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</si>
  <si>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</si>
  <si>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</si>
  <si>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</si>
  <si>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</si>
  <si>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</si>
  <si>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</si>
  <si>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</si>
  <si>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</si>
  <si>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</si>
  <si>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</si>
  <si>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</si>
  <si>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</si>
  <si>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</si>
  <si>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</si>
  <si>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</si>
  <si>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</si>
  <si>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</si>
  <si>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</si>
  <si>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</si>
  <si>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</si>
  <si>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</si>
  <si>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</si>
  <si>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</si>
  <si>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</si>
  <si>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</si>
  <si>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</si>
  <si>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</si>
  <si>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</si>
  <si>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</si>
  <si>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</si>
  <si>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</si>
  <si>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</si>
  <si>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</si>
  <si>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</si>
  <si>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</si>
  <si>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</si>
  <si>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</si>
  <si>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</si>
  <si>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</si>
  <si>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</si>
  <si>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</si>
  <si>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</si>
  <si>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</si>
  <si>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</si>
  <si>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</si>
  <si>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</si>
  <si>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</si>
  <si>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</si>
  <si>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</si>
  <si>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</si>
  <si>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</si>
  <si>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</si>
  <si>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</si>
  <si>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</si>
  <si>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</si>
  <si>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</si>
  <si>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</si>
  <si>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</si>
  <si>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</si>
  <si>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</si>
  <si>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</si>
  <si>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</si>
  <si>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</si>
  <si>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</si>
  <si>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</si>
  <si>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</si>
  <si>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</si>
  <si>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</si>
  <si>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</si>
  <si>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</si>
  <si>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</si>
  <si>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</si>
  <si>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</si>
  <si>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</si>
  <si>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</si>
  <si>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</si>
  <si>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</si>
  <si>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</si>
  <si>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</si>
  <si>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</si>
  <si>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</si>
  <si>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</si>
  <si>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</si>
  <si>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</si>
  <si>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</si>
  <si>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</si>
  <si>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</si>
  <si>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</si>
  <si>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</si>
  <si>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</si>
  <si>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</si>
  <si>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</si>
  <si>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</si>
  <si>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</si>
  <si>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</si>
  <si>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</si>
  <si>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</si>
  <si>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</si>
  <si>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</si>
  <si>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</si>
  <si>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</si>
  <si>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</si>
  <si>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</si>
  <si>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</si>
  <si>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</si>
  <si>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</si>
  <si>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</si>
  <si>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</si>
  <si>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</si>
  <si>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</si>
  <si>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</si>
  <si>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</si>
  <si>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</si>
  <si>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</si>
  <si>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</si>
  <si>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</si>
  <si>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</si>
  <si>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</si>
  <si>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</si>
  <si>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</si>
  <si>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</si>
  <si>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</si>
  <si>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</si>
  <si>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</si>
  <si>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</si>
  <si>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</si>
  <si>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</si>
  <si>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</si>
  <si>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</si>
  <si>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</si>
  <si>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</si>
  <si>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</si>
  <si>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</si>
  <si>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</si>
  <si>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</si>
  <si>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</si>
  <si>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</si>
  <si>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</si>
  <si>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</si>
  <si>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</si>
  <si>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</si>
  <si>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</si>
  <si>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</si>
  <si>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</si>
  <si>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</si>
  <si>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</si>
  <si>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</si>
  <si>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</si>
  <si>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</si>
  <si>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</si>
  <si>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</si>
  <si>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</si>
  <si>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</si>
  <si>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</si>
  <si>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</si>
  <si>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</si>
  <si>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</si>
  <si>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</si>
  <si>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</si>
  <si>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</si>
  <si>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</si>
  <si>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</si>
  <si>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</si>
  <si>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</si>
  <si>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</si>
  <si>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</si>
  <si>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</si>
  <si>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</si>
  <si>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</si>
  <si>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</si>
  <si>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</si>
  <si>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</si>
  <si>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</si>
  <si>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</si>
  <si>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</si>
  <si>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</si>
  <si>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</si>
  <si>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</si>
  <si>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</si>
  <si>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</si>
  <si>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</si>
  <si>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</si>
  <si>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</si>
  <si>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</si>
  <si>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</si>
  <si>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</si>
  <si>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</si>
  <si>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</si>
  <si>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</si>
  <si>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</si>
  <si>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</si>
  <si>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</si>
  <si>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</si>
  <si>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</si>
  <si>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</si>
  <si>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</si>
  <si>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</si>
  <si>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</si>
  <si>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</si>
  <si>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</si>
  <si>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</si>
  <si>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</si>
  <si>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</si>
  <si>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</si>
  <si>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</si>
  <si>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</si>
  <si>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</si>
  <si>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</si>
  <si>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</si>
  <si>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</si>
  <si>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</si>
  <si>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</si>
  <si>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</si>
  <si>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</si>
  <si>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</si>
  <si>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</si>
  <si>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</si>
  <si>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</si>
  <si>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</si>
  <si>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</si>
  <si>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</si>
  <si>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</si>
  <si>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</si>
  <si>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</si>
  <si>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</si>
  <si>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</si>
  <si>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</si>
  <si>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</si>
  <si>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</si>
  <si>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</si>
  <si>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</si>
  <si>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</si>
  <si>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</si>
  <si>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</si>
  <si>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</si>
  <si>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</si>
  <si>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</si>
  <si>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</si>
  <si>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</si>
  <si>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</si>
  <si>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</si>
  <si>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</si>
  <si>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</si>
  <si>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</si>
  <si>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</si>
  <si>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</si>
  <si>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</si>
  <si>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</si>
  <si>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</si>
  <si>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</si>
  <si>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</si>
  <si>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</si>
  <si>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</si>
  <si>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</si>
  <si>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</si>
  <si>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</si>
  <si>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</si>
  <si>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</si>
  <si>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</si>
  <si>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</si>
  <si>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</si>
  <si>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</si>
  <si>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</si>
  <si>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</si>
  <si>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</si>
  <si>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</si>
  <si>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</si>
  <si>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</si>
  <si>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</si>
  <si>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</si>
  <si>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</si>
  <si>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</si>
  <si>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</si>
  <si>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</si>
  <si>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</si>
  <si>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</si>
  <si>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</si>
  <si>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</si>
  <si>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</si>
  <si>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</si>
  <si>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</si>
  <si>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</si>
  <si>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</si>
  <si>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</si>
  <si>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</si>
  <si>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</si>
  <si>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</si>
  <si>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</si>
  <si>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</si>
  <si>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</si>
  <si>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</si>
  <si>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</si>
  <si>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</si>
  <si>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</si>
  <si>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</si>
  <si>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</si>
  <si>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</si>
  <si>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</si>
  <si>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</si>
  <si>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</si>
  <si>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</si>
  <si>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</si>
  <si>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</si>
  <si>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</si>
  <si>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</si>
  <si>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</si>
  <si>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</si>
  <si>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</si>
  <si>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</si>
  <si>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</si>
  <si>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</si>
  <si>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</si>
  <si>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</si>
  <si>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</si>
  <si>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</si>
  <si>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</si>
  <si>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</si>
  <si>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</si>
  <si>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</si>
  <si>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</si>
  <si>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</si>
  <si>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</si>
  <si>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</si>
  <si>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</si>
  <si>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</si>
  <si>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</si>
  <si>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</si>
  <si>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</si>
  <si>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</si>
  <si>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</si>
  <si>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</si>
  <si>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</si>
  <si>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</si>
  <si>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</si>
  <si>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</si>
  <si>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</si>
  <si>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</si>
  <si>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</si>
  <si>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</si>
  <si>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</si>
  <si>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</si>
  <si>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</si>
  <si>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</si>
  <si>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</si>
  <si>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</si>
  <si>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</si>
  <si>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</si>
  <si>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</si>
  <si>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</si>
  <si>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</si>
  <si>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</si>
  <si>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</si>
  <si>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</si>
  <si>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</si>
  <si>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</si>
  <si>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</si>
  <si>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</si>
  <si>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</si>
  <si>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</si>
  <si>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</si>
  <si>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</si>
  <si>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</si>
  <si>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</si>
  <si>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</si>
  <si>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</si>
  <si>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</si>
  <si>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</si>
  <si>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</si>
  <si>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</si>
  <si>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</si>
  <si>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</si>
  <si>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</si>
  <si>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</si>
  <si>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</si>
  <si>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</si>
  <si>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</si>
  <si>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</si>
  <si>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</si>
  <si>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</si>
  <si>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</si>
  <si>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</si>
  <si>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</si>
  <si>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</si>
  <si>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</si>
  <si>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</si>
  <si>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</si>
  <si>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</si>
  <si>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</si>
  <si>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</si>
  <si>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</si>
  <si>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</si>
  <si>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</si>
  <si>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</si>
  <si>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</si>
  <si>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</si>
  <si>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</si>
  <si>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</si>
  <si>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</si>
  <si>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</si>
  <si>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</si>
  <si>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</si>
  <si>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</si>
  <si>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</si>
  <si>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</si>
  <si>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</si>
  <si>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</si>
  <si>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</si>
  <si>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</si>
  <si>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</si>
  <si>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</si>
  <si>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</si>
  <si>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</si>
  <si>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</si>
  <si>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</si>
  <si>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</si>
  <si>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</si>
  <si>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</si>
  <si>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</si>
  <si>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</si>
  <si>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</si>
  <si>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</si>
  <si>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</si>
  <si>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</si>
  <si>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</si>
  <si>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</si>
  <si>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</si>
  <si>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</si>
  <si>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</si>
  <si>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</si>
  <si>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</si>
  <si>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</si>
  <si>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</si>
  <si>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</si>
  <si>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</si>
  <si>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</si>
  <si>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</si>
  <si>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</si>
  <si>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</si>
  <si>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</si>
  <si>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</si>
  <si>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</si>
  <si>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</si>
  <si>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</si>
  <si>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</si>
  <si>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</si>
  <si>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</si>
  <si>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</si>
  <si>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</si>
  <si>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</si>
  <si>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</si>
  <si>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</si>
  <si>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</si>
  <si>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</si>
  <si>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</si>
  <si>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</si>
  <si>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</si>
  <si>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</si>
  <si>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</si>
  <si>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</si>
  <si>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</si>
  <si>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</si>
  <si>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</si>
  <si>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</si>
  <si>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</si>
  <si>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</si>
  <si>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</si>
  <si>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</si>
  <si>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</si>
  <si>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</si>
  <si>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</si>
  <si>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</si>
  <si>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</si>
  <si>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</si>
  <si>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</si>
  <si>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</si>
  <si>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</si>
  <si>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</si>
  <si>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</si>
  <si>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</si>
  <si>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</si>
  <si>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</si>
  <si>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</si>
  <si>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</si>
  <si>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</si>
  <si>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</si>
  <si>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</si>
  <si>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</si>
  <si>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</si>
  <si>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</si>
  <si>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</si>
  <si>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</si>
  <si>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</si>
  <si>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</si>
  <si>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</si>
  <si>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</si>
  <si>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</si>
  <si>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</si>
  <si>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</si>
  <si>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</si>
  <si>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</si>
  <si>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</si>
  <si>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</si>
  <si>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</si>
  <si>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</si>
  <si>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</si>
  <si>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</si>
  <si>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</si>
  <si>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</si>
  <si>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</si>
  <si>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</si>
  <si>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</si>
  <si>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</si>
  <si>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</si>
  <si>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</si>
  <si>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</si>
  <si>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</si>
  <si>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</si>
  <si>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</si>
  <si>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</si>
  <si>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</si>
  <si>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</si>
  <si>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</si>
  <si>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</si>
  <si>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</si>
  <si>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</si>
  <si>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</si>
  <si>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</si>
  <si>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</si>
  <si>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</si>
  <si>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</si>
  <si>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</si>
  <si>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</si>
  <si>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</si>
  <si>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</si>
  <si>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</si>
  <si>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</si>
  <si>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</si>
  <si>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</si>
  <si>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</si>
  <si>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</si>
  <si>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</si>
  <si>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</si>
  <si>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</si>
  <si>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</si>
  <si>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</si>
  <si>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</si>
  <si>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</si>
  <si>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</si>
  <si>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</si>
  <si>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</si>
  <si>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</si>
  <si>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</si>
  <si>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</si>
  <si>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</si>
  <si>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</si>
  <si>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</si>
  <si>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</si>
  <si>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</si>
  <si>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</si>
  <si>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</si>
  <si>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</si>
  <si>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</si>
  <si>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</si>
  <si>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</si>
  <si>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</si>
  <si>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</si>
  <si>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</si>
  <si>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</si>
  <si>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</si>
  <si>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</si>
  <si>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</si>
  <si>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</si>
  <si>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</si>
  <si>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</si>
  <si>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</si>
  <si>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</si>
  <si>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</si>
  <si>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</si>
  <si>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</si>
  <si>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</si>
  <si>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</si>
  <si>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</si>
  <si>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</si>
  <si>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</si>
  <si>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</si>
  <si>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</si>
  <si>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</si>
  <si>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</si>
  <si>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</si>
  <si>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</si>
  <si>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</si>
  <si>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</si>
  <si>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</si>
  <si>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</si>
  <si>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</si>
  <si>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</si>
  <si>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</si>
  <si>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</si>
  <si>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</si>
  <si>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</si>
  <si>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</si>
  <si>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</si>
  <si>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</si>
  <si>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</si>
  <si>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</si>
  <si>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</si>
  <si>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</si>
  <si>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</si>
  <si>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</si>
  <si>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</si>
  <si>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</si>
  <si>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</si>
  <si>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</si>
  <si>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</si>
  <si>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</si>
  <si>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</si>
  <si>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</si>
  <si>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</si>
  <si>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</si>
  <si>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</si>
  <si>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</si>
  <si>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</si>
  <si>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</si>
  <si>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</si>
  <si>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</si>
  <si>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</si>
  <si>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</si>
  <si>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</si>
  <si>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</si>
  <si>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</si>
  <si>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</si>
  <si>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</si>
  <si>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</si>
  <si>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</si>
  <si>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</si>
  <si>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</si>
  <si>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</si>
  <si>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</si>
  <si>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</si>
  <si>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</si>
  <si>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</si>
  <si>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</si>
  <si>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</si>
  <si>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</si>
  <si>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</si>
  <si>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</si>
  <si>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</si>
  <si>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</si>
  <si>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</si>
  <si>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</si>
  <si>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</si>
  <si>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</si>
  <si>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</si>
  <si>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</si>
  <si>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</si>
  <si>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</si>
  <si>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</si>
  <si>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</si>
  <si>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</si>
  <si>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</si>
  <si>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</si>
  <si>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</si>
  <si>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</si>
  <si>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</si>
  <si>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</si>
  <si>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</si>
  <si>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</si>
  <si>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</si>
  <si>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</si>
  <si>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</si>
  <si>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</si>
  <si>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</si>
  <si>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</si>
  <si>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</si>
  <si>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</si>
  <si>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</si>
  <si>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</si>
  <si>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</si>
  <si>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</si>
  <si>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</si>
  <si>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</si>
  <si>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</si>
  <si>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</si>
  <si>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</si>
  <si>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</si>
  <si>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</si>
  <si>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</si>
  <si>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</si>
  <si>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</si>
  <si>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</si>
  <si>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</si>
  <si>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</si>
  <si>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</si>
  <si>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</si>
  <si>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</si>
  <si>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</si>
  <si>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</si>
  <si>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</si>
  <si>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</si>
  <si>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</si>
  <si>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</si>
  <si>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</si>
  <si>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</si>
  <si>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</si>
  <si>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</si>
  <si>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</si>
  <si>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</si>
  <si>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</si>
  <si>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</si>
  <si>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</si>
  <si>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</si>
  <si>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</si>
  <si>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</si>
  <si>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</si>
  <si>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</si>
  <si>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</si>
  <si>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</si>
  <si>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</si>
  <si>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</si>
  <si>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</si>
  <si>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</si>
  <si>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</si>
  <si>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</si>
  <si>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</si>
  <si>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</si>
  <si>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</si>
  <si>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</si>
  <si>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</si>
  <si>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</si>
  <si>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</si>
  <si>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</si>
  <si>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</si>
  <si>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</si>
  <si>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</si>
  <si>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</si>
  <si>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</si>
  <si>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</si>
  <si>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</si>
  <si>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</si>
  <si>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</si>
  <si>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</si>
  <si>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</si>
  <si>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</si>
  <si>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</si>
  <si>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</si>
  <si>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</si>
  <si>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</si>
  <si>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</si>
  <si>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</si>
  <si>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</si>
  <si>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</si>
  <si>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</si>
  <si>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</si>
  <si>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</si>
  <si>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</si>
  <si>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</si>
  <si>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</si>
  <si>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</si>
  <si>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</si>
  <si>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</si>
  <si>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</si>
  <si>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</si>
  <si>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</si>
  <si>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</si>
  <si>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</si>
  <si>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</si>
  <si>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</si>
  <si>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</si>
  <si>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</si>
  <si>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</si>
  <si>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</si>
  <si>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</si>
  <si>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</si>
  <si>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</si>
  <si>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</si>
  <si>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</si>
  <si>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</si>
  <si>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</si>
  <si>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</si>
  <si>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</si>
  <si>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</si>
  <si>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</si>
  <si>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</si>
  <si>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</si>
  <si>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</si>
  <si>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</si>
  <si>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</si>
  <si>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</si>
  <si>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</si>
  <si>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</si>
  <si>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</si>
  <si>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</si>
  <si>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</si>
  <si>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</si>
  <si>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</si>
  <si>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</si>
  <si>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</si>
  <si>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</si>
  <si>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</si>
  <si>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</si>
  <si>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</si>
  <si>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</si>
  <si>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</si>
  <si>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</si>
  <si>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</si>
  <si>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</si>
  <si>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</si>
  <si>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</si>
  <si>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</si>
  <si>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</si>
  <si>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</si>
  <si>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</si>
  <si>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</si>
  <si>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</si>
  <si>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</si>
  <si>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</si>
  <si>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</si>
  <si>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</si>
  <si>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</si>
  <si>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</si>
  <si>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</si>
  <si>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</si>
  <si>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</si>
  <si>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</si>
  <si>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</si>
  <si>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</si>
  <si>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</si>
  <si>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</si>
  <si>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</si>
  <si>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</si>
  <si>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</si>
  <si>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</si>
  <si>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</si>
  <si>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</si>
  <si>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</si>
  <si>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</si>
  <si>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</si>
  <si>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</si>
  <si>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</si>
  <si>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</si>
  <si>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</si>
  <si>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</si>
  <si>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</si>
  <si>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</si>
  <si>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</si>
  <si>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</si>
  <si>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</si>
  <si>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</si>
  <si>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</si>
  <si>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</si>
  <si>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</si>
  <si>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</si>
  <si>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</si>
  <si>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</si>
  <si>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</si>
  <si>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</si>
  <si>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</si>
  <si>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</si>
  <si>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</si>
  <si>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</si>
  <si>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</si>
  <si>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</si>
  <si>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</si>
  <si>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</si>
  <si>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</si>
  <si>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</si>
  <si>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</si>
  <si>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</si>
  <si>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</si>
  <si>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</si>
  <si>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</si>
  <si>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</si>
  <si>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</si>
  <si>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</si>
  <si>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</si>
  <si>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</si>
  <si>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</si>
  <si>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</si>
  <si>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</si>
  <si>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</si>
  <si>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</si>
  <si>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</si>
  <si>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</si>
  <si>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</si>
  <si>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</si>
  <si>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</si>
  <si>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</si>
  <si>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</si>
  <si>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</si>
  <si>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</si>
  <si>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</si>
  <si>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</si>
  <si>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</si>
  <si>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</si>
  <si>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</si>
  <si>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</si>
  <si>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</si>
  <si>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</si>
  <si>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</si>
  <si>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</si>
  <si>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</si>
  <si>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</si>
  <si>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</si>
  <si>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</si>
  <si>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</si>
  <si>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</si>
  <si>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</si>
  <si>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</si>
  <si>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</si>
  <si>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</si>
  <si>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</si>
  <si>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</si>
  <si>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</si>
  <si>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</si>
  <si>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</si>
  <si>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</si>
  <si>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</si>
  <si>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</si>
  <si>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</si>
  <si>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</si>
  <si>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</si>
  <si>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</si>
  <si>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</si>
  <si>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</si>
  <si>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</si>
  <si>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</si>
  <si>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</si>
  <si>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</si>
  <si>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</si>
  <si>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</si>
  <si>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</si>
  <si>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</si>
  <si>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</si>
  <si>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</si>
  <si>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</si>
  <si>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</si>
  <si>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</si>
  <si>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</si>
  <si>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</si>
  <si>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</si>
  <si>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</si>
  <si>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</si>
  <si>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</si>
  <si>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</si>
  <si>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</si>
  <si>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</si>
  <si>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</si>
  <si>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</si>
  <si>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</si>
  <si>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</si>
  <si>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</si>
  <si>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</si>
  <si>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</si>
  <si>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</si>
  <si>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</si>
  <si>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</si>
  <si>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</si>
  <si>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</si>
  <si>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</si>
  <si>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</si>
  <si>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</si>
  <si>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</si>
  <si>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</si>
  <si>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</si>
  <si>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</si>
  <si>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</si>
  <si>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</si>
  <si>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</si>
  <si>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</si>
  <si>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</si>
  <si>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</si>
  <si>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</si>
  <si>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</si>
  <si>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</si>
  <si>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</si>
  <si>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</si>
  <si>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</si>
  <si>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</si>
  <si>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</si>
  <si>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</si>
  <si>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</si>
  <si>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</si>
  <si>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</si>
  <si>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</si>
  <si>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</si>
  <si>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</si>
  <si>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</si>
  <si>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</si>
  <si>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</si>
  <si>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</si>
  <si>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</si>
  <si>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</si>
  <si>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</si>
  <si>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</si>
  <si>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</si>
  <si>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</si>
  <si>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</si>
  <si>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</si>
  <si>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</si>
  <si>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</si>
  <si>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</si>
  <si>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</si>
  <si>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</si>
  <si>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</si>
  <si>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</si>
  <si>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</si>
  <si>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</si>
  <si>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</si>
  <si>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</si>
  <si>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</si>
  <si>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</si>
  <si>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</si>
  <si>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</si>
  <si>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</si>
  <si>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</si>
  <si>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</si>
  <si>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</si>
  <si>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</si>
  <si>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</si>
  <si>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</si>
  <si>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</si>
  <si>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</si>
  <si>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</si>
  <si>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</si>
  <si>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</si>
  <si>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</si>
  <si>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</si>
  <si>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</si>
  <si>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</si>
  <si>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</si>
  <si>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</si>
  <si>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</si>
  <si>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</si>
  <si>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</si>
  <si>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</si>
  <si>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</si>
  <si>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</si>
  <si>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</si>
  <si>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</si>
  <si>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</si>
  <si>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</si>
  <si>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</si>
  <si>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</si>
  <si>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</si>
  <si>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</si>
  <si>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</si>
  <si>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</si>
  <si>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</si>
  <si>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</si>
  <si>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</si>
  <si>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</si>
  <si>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</si>
  <si>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</si>
  <si>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</si>
  <si>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</si>
  <si>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</si>
  <si>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</si>
  <si>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</si>
  <si>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</si>
  <si>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</si>
  <si>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</si>
  <si>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</si>
  <si>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</si>
  <si>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</si>
  <si>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</si>
  <si>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</si>
  <si>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</si>
  <si>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</si>
  <si>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</si>
  <si>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</si>
  <si>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</si>
  <si>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</si>
  <si>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</si>
  <si>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</si>
  <si>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</si>
  <si>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</si>
  <si>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</si>
  <si>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</si>
  <si>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</si>
  <si>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</si>
  <si>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</si>
  <si>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</si>
  <si>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</si>
  <si>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</si>
  <si>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</si>
  <si>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</si>
  <si>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</si>
  <si>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</si>
  <si>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</si>
  <si>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</si>
  <si>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</si>
  <si>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</si>
  <si>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</si>
  <si>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</si>
  <si>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</si>
  <si>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</si>
  <si>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</si>
  <si>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</si>
  <si>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</si>
  <si>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</si>
  <si>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</si>
  <si>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</si>
  <si>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</si>
  <si>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</si>
  <si>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</si>
  <si>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</si>
  <si>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</si>
  <si>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</si>
  <si>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</si>
  <si>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</si>
  <si>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</si>
  <si>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</si>
  <si>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</si>
  <si>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</si>
  <si>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</si>
  <si>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</si>
  <si>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</si>
  <si>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</si>
  <si>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</si>
  <si>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</si>
  <si>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</si>
  <si>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</si>
  <si>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</si>
  <si>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</si>
  <si>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</si>
  <si>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</si>
  <si>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</si>
  <si>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</si>
  <si>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</si>
  <si>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</si>
  <si>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</si>
  <si>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</si>
  <si>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</si>
  <si>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</si>
  <si>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</si>
  <si>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</si>
  <si>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</si>
  <si>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</si>
  <si>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</si>
  <si>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</si>
  <si>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</si>
  <si>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</si>
  <si>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</si>
  <si>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</si>
  <si>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</si>
  <si>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</si>
  <si>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</si>
  <si>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</si>
  <si>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</si>
  <si>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</si>
  <si>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</si>
  <si>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</si>
  <si>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</si>
  <si>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</si>
  <si>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</si>
  <si>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</si>
  <si>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</si>
  <si>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</si>
  <si>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</si>
  <si>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</si>
  <si>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</si>
  <si>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</si>
  <si>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</si>
  <si>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</si>
  <si>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</si>
  <si>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</si>
  <si>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</si>
  <si>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</si>
  <si>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</si>
  <si>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</si>
  <si>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</si>
  <si>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</si>
  <si>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</si>
  <si>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</si>
  <si>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</si>
  <si>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</si>
  <si>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</si>
  <si>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</si>
  <si>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</si>
  <si>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</si>
  <si>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</si>
  <si>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</si>
  <si>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</si>
  <si>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</si>
  <si>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</si>
  <si>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</si>
  <si>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</si>
  <si>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</si>
  <si>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</si>
  <si>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</si>
  <si>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</si>
  <si>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</si>
  <si>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</si>
  <si>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</si>
  <si>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</si>
  <si>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</si>
  <si>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</si>
  <si>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</si>
  <si>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</si>
  <si>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</si>
  <si>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</si>
  <si>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</si>
  <si>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</si>
  <si>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</si>
  <si>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</si>
  <si>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</si>
  <si>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</si>
  <si>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</si>
  <si>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</si>
  <si>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</si>
  <si>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</si>
  <si>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</si>
  <si>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</si>
  <si>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</si>
  <si>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</si>
  <si>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</si>
  <si>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</si>
  <si>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</si>
  <si>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</si>
  <si>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</si>
  <si>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</si>
  <si>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</si>
  <si>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</si>
  <si>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</si>
  <si>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</si>
  <si>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</si>
  <si>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</si>
  <si>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</si>
  <si>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</si>
  <si>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</si>
  <si>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</si>
  <si>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</si>
  <si>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</si>
  <si>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</si>
  <si>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</si>
  <si>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</si>
  <si>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</si>
  <si>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</si>
  <si>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</si>
  <si>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</si>
  <si>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</si>
  <si>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</si>
  <si>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</si>
  <si>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</si>
  <si>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</si>
  <si>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</si>
  <si>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</si>
  <si>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</si>
  <si>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</si>
  <si>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</si>
  <si>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</si>
  <si>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</si>
  <si>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</si>
  <si>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</si>
  <si>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</si>
  <si>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</si>
  <si>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</si>
  <si>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</si>
  <si>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</si>
  <si>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</si>
  <si>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</si>
  <si>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</si>
  <si>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</si>
  <si>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</si>
  <si>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</si>
  <si>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</si>
  <si>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</si>
  <si>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</si>
  <si>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</si>
  <si>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</si>
  <si>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</si>
  <si>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</si>
  <si>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</si>
  <si>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</si>
  <si>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</si>
  <si>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</si>
  <si>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</si>
  <si>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</si>
  <si>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</si>
  <si>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</si>
  <si>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</si>
  <si>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</si>
  <si>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</si>
  <si>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</si>
  <si>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</si>
  <si>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</si>
  <si>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</si>
  <si>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</si>
  <si>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</si>
  <si>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</si>
  <si>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</si>
  <si>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</si>
  <si>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</si>
  <si>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</si>
  <si>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</si>
  <si>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</si>
  <si>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</si>
  <si>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</si>
  <si>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</si>
  <si>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</si>
  <si>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</si>
  <si>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</si>
  <si>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</si>
  <si>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</si>
  <si>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</si>
  <si>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</si>
  <si>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</si>
  <si>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</si>
  <si>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</si>
  <si>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</si>
  <si>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</si>
  <si>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</si>
  <si>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</si>
  <si>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</si>
  <si>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</si>
  <si>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</si>
  <si>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</si>
  <si>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</si>
  <si>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</si>
  <si>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</si>
  <si>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</si>
  <si>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</si>
  <si>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</si>
  <si>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</si>
  <si>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</si>
  <si>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</si>
  <si>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</si>
  <si>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</si>
  <si>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</si>
  <si>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</si>
  <si>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</si>
  <si>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</si>
  <si>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</si>
  <si>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</si>
  <si>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</si>
  <si>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</si>
  <si>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</si>
  <si>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</si>
  <si>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</si>
  <si>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</si>
  <si>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</si>
  <si>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</si>
  <si>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</si>
  <si>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</si>
  <si>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</si>
  <si>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</si>
  <si>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</si>
  <si>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</si>
  <si>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</si>
  <si>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</si>
  <si>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</si>
  <si>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</si>
  <si>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</si>
  <si>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</si>
  <si>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</si>
  <si>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</si>
  <si>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</si>
  <si>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</si>
  <si>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</si>
  <si>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</si>
  <si>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</si>
  <si>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</si>
  <si>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</si>
  <si>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</si>
  <si>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</si>
  <si>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</si>
  <si>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</si>
  <si>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</si>
  <si>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</si>
  <si>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</si>
  <si>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</si>
  <si>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</si>
  <si>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</si>
  <si>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</si>
  <si>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</si>
  <si>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</si>
  <si>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</si>
  <si>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</si>
  <si>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</si>
  <si>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</si>
  <si>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</si>
  <si>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</si>
  <si>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</si>
  <si>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</si>
  <si>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</si>
  <si>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</si>
  <si>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</si>
  <si>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</si>
  <si>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</si>
  <si>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</si>
  <si>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</si>
  <si>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</si>
  <si>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</si>
  <si>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</si>
  <si>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</si>
  <si>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</si>
  <si>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</si>
  <si>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</si>
  <si>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</si>
  <si>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</si>
  <si>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</si>
  <si>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</si>
  <si>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</si>
  <si>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</si>
  <si>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</si>
  <si>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</si>
  <si>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</si>
  <si>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</si>
  <si>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</si>
  <si>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</si>
  <si>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</si>
  <si>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</si>
  <si>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</si>
  <si>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</si>
  <si>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</si>
  <si>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</si>
  <si>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</si>
  <si>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</si>
  <si>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</si>
  <si>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</si>
  <si>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</si>
  <si>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</si>
  <si>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</si>
  <si>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</si>
  <si>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</si>
  <si>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</si>
  <si>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</si>
  <si>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</si>
  <si>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</si>
  <si>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</si>
  <si>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</si>
  <si>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</si>
  <si>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</si>
  <si>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</si>
  <si>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</si>
  <si>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</si>
  <si>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</si>
  <si>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</si>
  <si>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</si>
  <si>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</si>
  <si>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</si>
  <si>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</si>
  <si>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</si>
  <si>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</si>
  <si>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</si>
  <si>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</si>
  <si>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</si>
  <si>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</si>
  <si>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</si>
  <si>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</si>
  <si>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</si>
  <si>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</si>
  <si>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</si>
  <si>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</si>
  <si>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</si>
  <si>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</si>
  <si>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</si>
  <si>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</si>
  <si>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</si>
  <si>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</si>
  <si>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</si>
  <si>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</si>
  <si>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</si>
  <si>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</si>
  <si>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</si>
  <si>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</si>
  <si>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</si>
  <si>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</si>
  <si>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</si>
  <si>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</si>
  <si>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</si>
  <si>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</si>
  <si>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</si>
  <si>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</si>
  <si>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</si>
  <si>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</si>
  <si>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</si>
  <si>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</si>
  <si>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</si>
  <si>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</si>
  <si>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</si>
  <si>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</si>
  <si>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</si>
  <si>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</si>
  <si>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</si>
  <si>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</si>
  <si>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</si>
  <si>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</si>
  <si>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</si>
  <si>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</si>
  <si>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</si>
  <si>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</si>
  <si>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</si>
  <si>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</si>
  <si>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</si>
  <si>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</si>
  <si>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</si>
  <si>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</si>
  <si>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</si>
  <si>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</si>
  <si>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</si>
  <si>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</si>
  <si>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</si>
  <si>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</si>
  <si>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</si>
  <si>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</si>
  <si>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</si>
  <si>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</si>
  <si>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</si>
  <si>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</si>
  <si>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</si>
  <si>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</si>
  <si>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</si>
  <si>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</si>
  <si>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</si>
  <si>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</si>
  <si>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</si>
  <si>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</si>
  <si>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</si>
  <si>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</si>
  <si>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</si>
  <si>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</si>
  <si>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</si>
  <si>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</si>
  <si>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</si>
  <si>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</si>
  <si>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</si>
  <si>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</si>
  <si>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</si>
  <si>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</si>
  <si>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</si>
  <si>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</si>
  <si>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</si>
  <si>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</si>
  <si>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</si>
  <si>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</si>
  <si>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</si>
  <si>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</si>
  <si>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</si>
  <si>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</si>
  <si>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</si>
  <si>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</si>
  <si>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</si>
  <si>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</si>
  <si>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</si>
  <si>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</si>
  <si>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</si>
  <si>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</si>
  <si>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</si>
  <si>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</si>
  <si>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</si>
  <si>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</si>
  <si>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</si>
  <si>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</si>
  <si>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</si>
  <si>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</si>
  <si>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</si>
  <si>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</si>
  <si>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</si>
  <si>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</si>
  <si>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</si>
  <si>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</si>
  <si>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</si>
  <si>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</si>
  <si>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</si>
  <si>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</si>
  <si>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</si>
  <si>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</si>
  <si>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</si>
  <si>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</si>
  <si>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</si>
  <si>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</si>
  <si>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</si>
  <si>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</si>
  <si>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</si>
  <si>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</si>
  <si>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</si>
  <si>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</si>
  <si>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</si>
  <si>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</si>
  <si>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</si>
  <si>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</si>
  <si>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</si>
  <si>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</si>
  <si>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</si>
  <si>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</si>
  <si>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</si>
  <si>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</si>
  <si>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</si>
  <si>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</si>
  <si>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</si>
  <si>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</si>
  <si>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</si>
  <si>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</si>
  <si>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</si>
  <si>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</si>
  <si>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</si>
  <si>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</si>
  <si>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</si>
  <si>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</si>
  <si>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</si>
  <si>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</si>
  <si>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</si>
  <si>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</si>
  <si>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</si>
  <si>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</si>
  <si>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</si>
  <si>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</si>
  <si>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</si>
  <si>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</si>
  <si>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</si>
  <si>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</si>
  <si>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</si>
  <si>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</si>
  <si>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</si>
  <si>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</si>
  <si>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</si>
  <si>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</si>
  <si>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</si>
  <si>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</si>
  <si>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</si>
  <si>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</si>
  <si>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</si>
  <si>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</si>
  <si>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</si>
  <si>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</si>
  <si>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</si>
  <si>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</si>
  <si>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</si>
  <si>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</si>
  <si>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</si>
  <si>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</si>
  <si>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</si>
  <si>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</si>
  <si>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</si>
  <si>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</si>
  <si>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</si>
  <si>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</si>
  <si>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</si>
  <si>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</si>
  <si>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</si>
  <si>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</si>
  <si>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</si>
  <si>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</si>
  <si>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</si>
  <si>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</si>
  <si>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</si>
  <si>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</si>
  <si>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</si>
  <si>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</si>
  <si>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</si>
  <si>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</si>
  <si>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</si>
  <si>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</si>
  <si>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</si>
  <si>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</si>
  <si>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</si>
  <si>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</si>
  <si>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</si>
  <si>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</si>
  <si>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</si>
  <si>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</si>
  <si>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</si>
  <si>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</si>
  <si>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</si>
  <si>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</si>
  <si>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</si>
  <si>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</si>
  <si>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</si>
  <si>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</si>
  <si>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</si>
  <si>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</si>
  <si>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</si>
  <si>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</si>
  <si>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</si>
  <si>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</si>
  <si>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</si>
  <si>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</si>
  <si>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</si>
  <si>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</si>
  <si>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</si>
  <si>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</si>
  <si>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</si>
  <si>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</si>
  <si>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</si>
  <si>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</si>
  <si>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</si>
  <si>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</si>
  <si>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</si>
  <si>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</si>
  <si>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</si>
  <si>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</si>
  <si>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</si>
  <si>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</si>
  <si>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</si>
  <si>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</si>
  <si>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</si>
  <si>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</si>
  <si>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</si>
  <si>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</si>
  <si>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</si>
  <si>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</si>
  <si>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</si>
  <si>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</si>
  <si>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</si>
  <si>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</si>
  <si>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</si>
  <si>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</si>
  <si>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</si>
  <si>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</si>
  <si>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</si>
  <si>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</si>
  <si>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</si>
  <si>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</si>
  <si>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</si>
  <si>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</si>
  <si>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</si>
  <si>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</si>
  <si>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</si>
  <si>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</si>
  <si>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</si>
  <si>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</si>
  <si>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</si>
  <si>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</si>
  <si>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</si>
  <si>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</si>
  <si>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</si>
  <si>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</si>
  <si>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</si>
  <si>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</si>
  <si>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</si>
  <si>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</si>
  <si>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</si>
  <si>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</si>
  <si>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</si>
  <si>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</si>
  <si>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</si>
  <si>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</si>
  <si>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</si>
  <si>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</si>
  <si>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</si>
  <si>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</si>
  <si>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</si>
  <si>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</si>
  <si>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</si>
  <si>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</si>
  <si>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</si>
  <si>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</si>
  <si>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</si>
  <si>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</si>
  <si>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</si>
  <si>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</si>
  <si>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</si>
  <si>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</si>
  <si>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</si>
  <si>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</si>
  <si>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</si>
  <si>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</si>
  <si>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</si>
  <si>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</si>
  <si>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</si>
  <si>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</si>
  <si>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</si>
  <si>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</si>
  <si>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</si>
  <si>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</si>
  <si>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</si>
  <si>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</si>
  <si>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</si>
  <si>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</si>
  <si>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</si>
  <si>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</si>
  <si>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</si>
  <si>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</si>
  <si>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</si>
  <si>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</si>
  <si>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</si>
  <si>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</si>
  <si>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</si>
  <si>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</si>
  <si>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</si>
  <si>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</si>
  <si>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</si>
  <si>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</si>
  <si>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</si>
  <si>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</si>
  <si>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</si>
  <si>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</si>
  <si>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</si>
  <si>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</si>
  <si>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</si>
  <si>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</si>
  <si>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</si>
  <si>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</si>
  <si>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</si>
  <si>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</si>
  <si>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</si>
  <si>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</si>
  <si>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</si>
  <si>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</si>
  <si>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</si>
  <si>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</si>
  <si>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</si>
  <si>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</si>
  <si>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</si>
  <si>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</si>
  <si>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</si>
  <si>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</si>
  <si>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</si>
  <si>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</si>
  <si>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</si>
  <si>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</si>
  <si>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</si>
  <si>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</si>
  <si>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</si>
  <si>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</si>
  <si>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</si>
  <si>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</si>
  <si>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</si>
  <si>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</si>
  <si>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</si>
  <si>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</si>
  <si>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</si>
  <si>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</si>
  <si>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</si>
  <si>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</si>
  <si>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</si>
  <si>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</si>
  <si>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</si>
  <si>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</si>
  <si>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</si>
  <si>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</si>
  <si>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</si>
  <si>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</si>
  <si>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</si>
  <si>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</si>
  <si>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</si>
  <si>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</si>
  <si>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</si>
  <si>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</si>
  <si>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</si>
  <si>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</si>
  <si>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</si>
  <si>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</si>
  <si>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</si>
  <si>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</si>
  <si>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</si>
  <si>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</si>
  <si>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</si>
  <si>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</si>
  <si>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</si>
  <si>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</si>
  <si>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</si>
  <si>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</si>
  <si>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</si>
  <si>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</si>
  <si>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</si>
  <si>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</si>
  <si>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</si>
  <si>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</si>
  <si>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</si>
  <si>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</si>
  <si>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</si>
  <si>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</si>
  <si>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</si>
  <si>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</si>
  <si>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</si>
  <si>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</si>
  <si>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</si>
  <si>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</si>
  <si>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</si>
  <si>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</si>
  <si>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</si>
  <si>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</si>
  <si>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</si>
  <si>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</si>
  <si>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</si>
  <si>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</si>
  <si>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</si>
  <si>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</si>
  <si>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</si>
  <si>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</si>
  <si>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</si>
  <si>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</si>
  <si>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</si>
  <si>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</si>
  <si>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</si>
  <si>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</si>
  <si>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</si>
  <si>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</si>
  <si>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</si>
  <si>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</si>
  <si>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</si>
  <si>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</si>
  <si>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</si>
  <si>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</si>
  <si>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</si>
  <si>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</si>
  <si>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</si>
  <si>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</si>
  <si>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</si>
  <si>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</si>
  <si>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</si>
  <si>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</si>
  <si>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</si>
  <si>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</si>
  <si>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</si>
  <si>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</si>
  <si>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</si>
  <si>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</si>
  <si>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</si>
  <si>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</si>
  <si>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</si>
  <si>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</si>
  <si>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</si>
  <si>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</si>
  <si>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</si>
  <si>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</si>
  <si>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</si>
  <si>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</si>
  <si>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</si>
  <si>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</si>
  <si>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</si>
  <si>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</si>
  <si>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</si>
  <si>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</si>
  <si>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</si>
  <si>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</si>
  <si>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</si>
  <si>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</si>
  <si>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</si>
  <si>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</si>
  <si>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</si>
  <si>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</si>
  <si>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</si>
  <si>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</si>
  <si>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</si>
  <si>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</si>
  <si>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</si>
  <si>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</si>
  <si>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</si>
  <si>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</si>
  <si>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</si>
  <si>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</si>
  <si>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</si>
  <si>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</si>
  <si>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</si>
  <si>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</si>
  <si>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</si>
  <si>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</si>
  <si>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</si>
  <si>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</si>
  <si>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</si>
  <si>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</si>
  <si>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</si>
  <si>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</si>
  <si>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</si>
  <si>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</si>
  <si>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</si>
  <si>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</si>
  <si>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</si>
  <si>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</si>
  <si>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</si>
  <si>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</si>
  <si>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</si>
  <si>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</si>
  <si>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</si>
  <si>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</si>
  <si>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</si>
  <si>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</si>
  <si>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</si>
  <si>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</si>
  <si>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</si>
  <si>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</si>
  <si>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</si>
  <si>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</si>
  <si>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</si>
  <si>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</si>
  <si>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</si>
  <si>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</si>
  <si>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</si>
  <si>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</si>
  <si>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</si>
  <si>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</si>
  <si>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</si>
  <si>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</si>
  <si>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</si>
  <si>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</si>
  <si>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</si>
  <si>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</si>
  <si>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</si>
  <si>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</si>
  <si>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</si>
  <si>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</si>
  <si>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</si>
  <si>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</si>
  <si>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</si>
  <si>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</si>
  <si>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</si>
  <si>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</si>
  <si>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</si>
  <si>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</si>
  <si>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</si>
  <si>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</si>
  <si>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</si>
  <si>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</si>
  <si>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</si>
  <si>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</si>
  <si>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</si>
  <si>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</si>
  <si>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</si>
  <si>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</si>
  <si>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</si>
  <si>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</si>
  <si>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</si>
  <si>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</si>
  <si>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</si>
  <si>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</si>
  <si>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</si>
  <si>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</si>
  <si>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</si>
  <si>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</si>
  <si>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</si>
  <si>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</si>
  <si>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</si>
  <si>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</si>
  <si>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</si>
  <si>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</si>
  <si>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</si>
  <si>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</si>
  <si>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</si>
  <si>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</si>
  <si>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</si>
  <si>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</si>
  <si>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</si>
  <si>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</si>
  <si>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</si>
  <si>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</si>
  <si>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</si>
  <si>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</si>
  <si>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</si>
  <si>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</si>
  <si>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</si>
  <si>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</si>
  <si>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</si>
  <si>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</si>
  <si>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</si>
  <si>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</si>
  <si>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</si>
  <si>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</si>
  <si>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</si>
  <si>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</si>
  <si>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</si>
  <si>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</si>
  <si>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</si>
  <si>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</si>
  <si>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</si>
  <si>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</si>
  <si>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</si>
  <si>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</si>
  <si>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</si>
  <si>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</si>
  <si>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</si>
  <si>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</si>
  <si>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</si>
  <si>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</si>
  <si>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</si>
  <si>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</si>
  <si>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</si>
  <si>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</si>
  <si>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</si>
  <si>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</si>
  <si>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</si>
  <si>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</si>
  <si>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</si>
  <si>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</si>
  <si>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</si>
  <si>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</si>
  <si>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</si>
  <si>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</si>
  <si>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</si>
  <si>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</si>
  <si>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</si>
  <si>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</si>
  <si>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</si>
  <si>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</si>
  <si>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</si>
  <si>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</si>
  <si>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</si>
  <si>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</si>
  <si>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</si>
  <si>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</si>
  <si>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</si>
  <si>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</si>
  <si>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</si>
  <si>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</si>
  <si>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</si>
  <si>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</si>
  <si>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</si>
  <si>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</si>
  <si>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</si>
  <si>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</si>
  <si>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</si>
  <si>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</si>
  <si>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</si>
  <si>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</si>
  <si>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</si>
  <si>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</si>
  <si>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</si>
  <si>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</si>
  <si>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</si>
  <si>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</si>
  <si>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</si>
  <si>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</si>
  <si>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</si>
  <si>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</si>
  <si>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</si>
  <si>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</si>
  <si>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</si>
  <si>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</si>
  <si>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</si>
  <si>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</si>
  <si>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</si>
  <si>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</si>
  <si>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</si>
  <si>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</si>
  <si>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</si>
  <si>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</si>
  <si>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</si>
  <si>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</si>
  <si>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</si>
  <si>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</si>
  <si>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</si>
  <si>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</si>
  <si>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</si>
  <si>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</si>
  <si>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</si>
  <si>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</si>
  <si>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</si>
  <si>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</si>
  <si>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</si>
  <si>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</si>
  <si>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</si>
  <si>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</si>
  <si>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</si>
  <si>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</si>
  <si>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</si>
  <si>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</si>
  <si>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</si>
  <si>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</si>
  <si>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</si>
  <si>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</si>
  <si>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</si>
  <si>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</si>
  <si>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</si>
  <si>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</si>
  <si>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</si>
  <si>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</si>
  <si>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</si>
  <si>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</si>
  <si>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</si>
  <si>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</si>
  <si>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</si>
  <si>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</si>
  <si>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</si>
  <si>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</si>
  <si>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</si>
  <si>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</si>
  <si>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</si>
  <si>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</si>
  <si>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</si>
  <si>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</si>
  <si>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</si>
  <si>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</si>
  <si>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</si>
  <si>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</si>
  <si>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</si>
  <si>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</si>
  <si>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</si>
  <si>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</si>
  <si>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</si>
  <si>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</si>
  <si>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</si>
  <si>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</si>
  <si>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</si>
  <si>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</si>
  <si>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</si>
  <si>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</si>
  <si>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</si>
  <si>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</si>
  <si>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</si>
  <si>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</si>
  <si>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</si>
  <si>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</si>
  <si>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</si>
  <si>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</si>
  <si>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</si>
  <si>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</si>
  <si>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</si>
  <si>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</si>
  <si>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</si>
  <si>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</si>
  <si>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</si>
  <si>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</si>
  <si>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</si>
  <si>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</si>
  <si>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</si>
  <si>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</si>
  <si>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</si>
  <si>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</si>
  <si>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</si>
  <si>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</si>
  <si>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</si>
  <si>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</si>
  <si>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</si>
  <si>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</si>
  <si>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</si>
  <si>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</si>
  <si>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</si>
  <si>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</si>
  <si>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</si>
  <si>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</si>
  <si>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</si>
  <si>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</si>
  <si>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</si>
  <si>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</si>
  <si>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</si>
  <si>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</si>
  <si>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</si>
  <si>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</si>
  <si>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</si>
  <si>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</si>
  <si>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</si>
  <si>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</si>
  <si>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</si>
  <si>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</si>
  <si>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</si>
  <si>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</si>
  <si>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</si>
  <si>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</si>
  <si>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</si>
  <si>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</si>
  <si>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</si>
  <si>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</si>
  <si>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</si>
  <si>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</si>
  <si>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</si>
  <si>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</si>
  <si>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</si>
  <si>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</si>
  <si>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</si>
  <si>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</si>
  <si>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</si>
  <si>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</si>
  <si>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</si>
  <si>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</si>
  <si>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</si>
  <si>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</si>
  <si>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</si>
  <si>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</si>
  <si>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</si>
  <si>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</si>
  <si>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</si>
  <si>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</si>
  <si>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</si>
  <si>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</si>
  <si>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</si>
  <si>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</si>
  <si>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</si>
  <si>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</si>
  <si>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</si>
  <si>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</si>
  <si>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</si>
  <si>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</si>
  <si>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</si>
  <si>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</si>
  <si>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</si>
  <si>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</si>
  <si>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</si>
  <si>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</si>
  <si>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</si>
  <si>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</si>
  <si>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</si>
  <si>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</si>
  <si>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</si>
  <si>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</si>
  <si>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</si>
  <si>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</si>
  <si>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</si>
  <si>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</si>
  <si>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</si>
  <si>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</si>
  <si>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</si>
  <si>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</si>
  <si>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</si>
  <si>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</si>
  <si>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</si>
  <si>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</si>
  <si>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</si>
  <si>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</si>
  <si>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</si>
  <si>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</si>
  <si>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</si>
  <si>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</si>
  <si>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</si>
  <si>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</si>
  <si>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</si>
  <si>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</si>
  <si>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</si>
  <si>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</si>
  <si>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</si>
  <si>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</si>
  <si>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</si>
  <si>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</si>
  <si>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</si>
  <si>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</si>
  <si>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</si>
  <si>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</si>
  <si>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</si>
  <si>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</si>
  <si>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</si>
  <si>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</si>
  <si>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</si>
  <si>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</si>
  <si>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</si>
  <si>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</si>
  <si>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</si>
  <si>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</si>
  <si>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</si>
  <si>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</si>
  <si>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</si>
  <si>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</si>
  <si>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</si>
  <si>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</si>
  <si>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</si>
  <si>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</si>
  <si>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</si>
  <si>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</si>
  <si>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</si>
  <si>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</si>
  <si>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</si>
  <si>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</si>
  <si>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</si>
  <si>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</si>
  <si>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</si>
  <si>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</si>
  <si>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</si>
  <si>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</si>
  <si>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</si>
  <si>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</si>
  <si>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</si>
  <si>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</si>
  <si>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</si>
  <si>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</si>
  <si>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</si>
  <si>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</si>
  <si>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</si>
  <si>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</si>
  <si>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</si>
  <si>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</si>
  <si>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</si>
  <si>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</si>
  <si>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</si>
  <si>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</si>
  <si>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</si>
  <si>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</si>
  <si>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</si>
  <si>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</si>
  <si>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</si>
  <si>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</si>
  <si>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</si>
  <si>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</si>
  <si>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</si>
  <si>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</si>
  <si>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</si>
  <si>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</si>
  <si>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</si>
  <si>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</si>
  <si>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</si>
  <si>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</si>
  <si>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</si>
  <si>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</si>
  <si>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</si>
  <si>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</si>
  <si>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</si>
  <si>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</si>
  <si>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</si>
  <si>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</si>
  <si>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</si>
  <si>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</si>
  <si>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</si>
  <si>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</si>
  <si>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</si>
  <si>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</si>
  <si>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</si>
  <si>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</si>
  <si>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</si>
  <si>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</si>
  <si>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</si>
  <si>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</si>
  <si>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</si>
  <si>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</si>
  <si>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</si>
  <si>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</si>
  <si>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</si>
  <si>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</si>
  <si>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</si>
  <si>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</si>
  <si>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</si>
  <si>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</si>
  <si>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</si>
  <si>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</si>
  <si>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</si>
  <si>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</si>
  <si>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</si>
  <si>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</si>
  <si>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</si>
  <si>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</si>
  <si>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</si>
  <si>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</si>
  <si>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</si>
  <si>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</si>
  <si>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</si>
  <si>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</si>
  <si>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</si>
  <si>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</si>
  <si>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</si>
  <si>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</si>
  <si>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</si>
  <si>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</si>
  <si>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</si>
  <si>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</si>
  <si>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</si>
  <si>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</si>
  <si>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</si>
  <si>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</si>
  <si>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</si>
  <si>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</si>
  <si>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</si>
  <si>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</si>
  <si>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</si>
  <si>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</si>
  <si>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</si>
  <si>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</si>
  <si>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</si>
  <si>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</si>
  <si>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</si>
  <si>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</si>
  <si>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</si>
  <si>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</si>
  <si>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</si>
  <si>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</si>
  <si>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</si>
  <si>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</si>
  <si>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</si>
  <si>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</si>
  <si>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</si>
  <si>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</si>
  <si>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</si>
  <si>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</si>
  <si>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</si>
  <si>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</si>
  <si>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</si>
  <si>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</si>
  <si>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</si>
  <si>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</si>
  <si>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</si>
  <si>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</si>
  <si>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</si>
  <si>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</si>
  <si>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</si>
  <si>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</si>
  <si>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</si>
  <si>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</si>
  <si>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</si>
  <si>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</si>
  <si>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</si>
  <si>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</si>
  <si>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</si>
  <si>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</si>
  <si>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</si>
  <si>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</si>
  <si>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</si>
  <si>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</si>
  <si>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</si>
  <si>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</si>
  <si>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</si>
  <si>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</si>
  <si>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</si>
  <si>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</si>
  <si>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</si>
  <si>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</si>
  <si>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</si>
  <si>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</si>
  <si>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</si>
  <si>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</si>
  <si>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</si>
  <si>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</si>
  <si>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</si>
  <si>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</si>
  <si>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</si>
  <si>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</si>
  <si>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</si>
  <si>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</si>
  <si>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</si>
  <si>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</si>
  <si>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</si>
  <si>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</si>
  <si>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</si>
  <si>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</si>
  <si>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</si>
  <si>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</si>
  <si>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</si>
  <si>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</si>
  <si>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</si>
  <si>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</si>
  <si>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</si>
  <si>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</si>
  <si>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</si>
  <si>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</si>
  <si>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</si>
  <si>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</si>
  <si>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</si>
  <si>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</si>
  <si>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</si>
  <si>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</si>
  <si>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</si>
  <si>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</si>
  <si>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</si>
  <si>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</si>
  <si>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</si>
  <si>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</si>
  <si>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</si>
  <si>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</si>
  <si>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</si>
  <si>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</si>
  <si>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</si>
  <si>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</si>
  <si>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</si>
  <si>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</si>
  <si>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</si>
  <si>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</si>
  <si>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</si>
  <si>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</si>
  <si>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</si>
  <si>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</si>
  <si>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</si>
  <si>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</si>
  <si>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</si>
  <si>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</si>
  <si>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</si>
  <si>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</si>
  <si>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</si>
  <si>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</si>
  <si>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</si>
  <si>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</si>
  <si>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</si>
  <si>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</si>
  <si>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</si>
  <si>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</si>
  <si>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</si>
  <si>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</si>
  <si>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</si>
  <si>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</si>
  <si>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</si>
  <si>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</si>
  <si>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</si>
  <si>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</si>
  <si>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</si>
  <si>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</si>
  <si>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</si>
  <si>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</si>
  <si>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</si>
  <si>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</si>
  <si>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</si>
  <si>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</si>
  <si>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</si>
  <si>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</si>
  <si>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</si>
  <si>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</si>
  <si>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</si>
  <si>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</si>
  <si>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</si>
  <si>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</si>
  <si>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</si>
  <si>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</si>
  <si>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</si>
  <si>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</si>
  <si>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</si>
  <si>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</si>
  <si>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</si>
  <si>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</si>
  <si>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</si>
  <si>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</si>
  <si>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</si>
  <si>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</si>
  <si>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</si>
  <si>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</si>
  <si>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</si>
  <si>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</si>
  <si>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</si>
  <si>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</si>
  <si>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</si>
  <si>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</si>
  <si>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</si>
  <si>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</si>
  <si>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</si>
  <si>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</si>
  <si>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</si>
  <si>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</si>
  <si>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</si>
  <si>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</si>
  <si>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</si>
  <si>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</si>
  <si>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</si>
  <si>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</si>
  <si>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</si>
  <si>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</si>
  <si>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</si>
  <si>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</si>
  <si>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</si>
  <si>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</si>
  <si>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</si>
  <si>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</si>
  <si>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</si>
  <si>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</si>
  <si>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</si>
  <si>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</si>
  <si>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</si>
  <si>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</si>
  <si>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</si>
  <si>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</si>
  <si>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</si>
  <si>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</si>
  <si>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</si>
  <si>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</si>
  <si>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</si>
  <si>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</si>
  <si>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</si>
  <si>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</si>
  <si>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</si>
  <si>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</si>
  <si>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</si>
  <si>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</si>
  <si>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</si>
  <si>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</si>
  <si>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</si>
  <si>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</si>
  <si>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</si>
  <si>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</si>
  <si>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</si>
  <si>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</si>
  <si>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</si>
  <si>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</si>
  <si>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</si>
  <si>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</si>
  <si>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</si>
  <si>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</si>
  <si>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</si>
  <si>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</si>
  <si>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</si>
  <si>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</si>
  <si>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</si>
  <si>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</si>
  <si>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</si>
  <si>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</si>
  <si>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</si>
  <si>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</si>
  <si>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</si>
  <si>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</si>
  <si>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</si>
  <si>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</si>
  <si>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</si>
  <si>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</si>
  <si>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</si>
  <si>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</si>
  <si>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</si>
  <si>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</si>
  <si>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</si>
  <si>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</si>
  <si>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</si>
  <si>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</si>
  <si>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</si>
  <si>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</si>
  <si>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</si>
  <si>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</si>
  <si>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</si>
  <si>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</si>
  <si>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</si>
  <si>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</si>
  <si>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</si>
  <si>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</si>
  <si>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</si>
  <si>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</si>
  <si>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</si>
  <si>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</si>
  <si>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</si>
  <si>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</si>
  <si>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</si>
  <si>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</si>
  <si>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</si>
  <si>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</si>
  <si>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</si>
  <si>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</si>
  <si>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</si>
  <si>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</si>
  <si>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</si>
  <si>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</si>
  <si>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</si>
  <si>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</si>
  <si>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</si>
  <si>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</si>
  <si>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</si>
  <si>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</si>
  <si>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</si>
  <si>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</si>
  <si>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</si>
  <si>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</si>
  <si>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</si>
  <si>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</si>
  <si>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</si>
  <si>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</si>
  <si>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</si>
  <si>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</si>
  <si>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</si>
  <si>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</si>
  <si>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</si>
  <si>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</si>
  <si>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</si>
  <si>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</si>
  <si>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</si>
  <si>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</si>
  <si>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</si>
  <si>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</si>
  <si>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</si>
  <si>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</si>
  <si>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</si>
  <si>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</si>
  <si>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</si>
  <si>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</si>
  <si>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</si>
  <si>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</si>
  <si>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</si>
  <si>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</si>
  <si>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</si>
  <si>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</si>
  <si>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</si>
  <si>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</si>
  <si>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</si>
  <si>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</si>
  <si>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</si>
  <si>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</si>
  <si>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</si>
  <si>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</si>
  <si>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</si>
  <si>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</si>
  <si>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</si>
  <si>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</si>
  <si>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</si>
  <si>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</si>
  <si>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</si>
  <si>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</si>
  <si>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</si>
  <si>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</si>
  <si>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</si>
  <si>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</si>
  <si>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</si>
  <si>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</si>
  <si>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</si>
  <si>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</si>
  <si>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</si>
  <si>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</si>
  <si>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</si>
  <si>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</si>
  <si>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</si>
  <si>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</si>
  <si>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</si>
  <si>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</si>
  <si>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</si>
  <si>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</si>
  <si>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</si>
  <si>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</si>
  <si>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</si>
  <si>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</si>
  <si>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</si>
  <si>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</si>
  <si>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</si>
  <si>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</si>
  <si>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</si>
  <si>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</si>
  <si>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</si>
  <si>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</si>
  <si>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</si>
  <si>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</si>
  <si>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</si>
  <si>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</si>
  <si>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</si>
  <si>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</si>
  <si>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</si>
  <si>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</si>
  <si>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</si>
  <si>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</si>
  <si>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</si>
  <si>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</si>
  <si>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</si>
  <si>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</si>
  <si>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</si>
  <si>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</si>
  <si>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</si>
  <si>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</si>
  <si>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</si>
  <si>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</si>
  <si>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</si>
  <si>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</si>
  <si>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</si>
  <si>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</si>
  <si>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</si>
  <si>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</si>
  <si>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</si>
  <si>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</si>
  <si>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</si>
  <si>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</si>
  <si>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</si>
  <si>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</si>
  <si>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</si>
  <si>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</si>
  <si>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</si>
  <si>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</si>
  <si>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</si>
  <si>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</si>
  <si>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</si>
  <si>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</si>
  <si>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</si>
  <si>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</si>
  <si>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</si>
  <si>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</si>
  <si>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</si>
  <si>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</si>
  <si>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</si>
  <si>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</si>
  <si>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</si>
  <si>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</si>
  <si>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</si>
  <si>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</si>
  <si>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</si>
  <si>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</si>
  <si>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</si>
  <si>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</si>
  <si>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</si>
  <si>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</si>
  <si>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</si>
  <si>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</si>
  <si>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</si>
  <si>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</si>
  <si>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</si>
  <si>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</si>
  <si>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</si>
  <si>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</si>
  <si>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</si>
  <si>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</si>
  <si>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</si>
  <si>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</si>
  <si>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</si>
  <si>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</si>
  <si>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</si>
  <si>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</si>
  <si>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</si>
  <si>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</si>
  <si>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</si>
  <si>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</si>
  <si>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</si>
  <si>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</si>
  <si>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</si>
  <si>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</si>
  <si>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</si>
  <si>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</si>
  <si>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</si>
  <si>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</si>
  <si>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</si>
  <si>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</si>
  <si>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</si>
  <si>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</si>
  <si>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</si>
  <si>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</si>
  <si>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</si>
  <si>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</si>
  <si>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</si>
  <si>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</si>
  <si>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</si>
  <si>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</si>
  <si>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</si>
  <si>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</si>
  <si>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</si>
  <si>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</si>
  <si>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</si>
  <si>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</si>
  <si>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</si>
  <si>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</si>
  <si>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</si>
  <si>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</si>
  <si>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</si>
  <si>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</si>
  <si>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</si>
  <si>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</si>
  <si>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</si>
  <si>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</si>
  <si>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</si>
  <si>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</si>
  <si>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</si>
  <si>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</si>
  <si>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</si>
  <si>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</si>
  <si>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</si>
  <si>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</si>
  <si>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</si>
  <si>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</si>
  <si>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</si>
  <si>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</si>
  <si>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</si>
  <si>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</si>
  <si>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</si>
  <si>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</si>
  <si>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</si>
  <si>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</si>
  <si>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</si>
  <si>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</si>
  <si>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</si>
  <si>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</si>
  <si>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</si>
  <si>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</si>
  <si>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</si>
  <si>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</si>
  <si>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</si>
  <si>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</si>
  <si>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</si>
  <si>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</si>
  <si>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</si>
  <si>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</si>
  <si>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</si>
  <si>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</si>
  <si>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</si>
  <si>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</si>
  <si>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</si>
  <si>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</si>
  <si>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</si>
  <si>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</si>
  <si>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</si>
  <si>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</si>
  <si>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</si>
  <si>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</si>
  <si>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</si>
  <si>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</si>
  <si>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</si>
  <si>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</si>
  <si>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</si>
  <si>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</si>
  <si>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</si>
  <si>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</si>
  <si>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</si>
  <si>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</si>
  <si>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</si>
  <si>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</si>
  <si>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</si>
  <si>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</si>
  <si>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</si>
  <si>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</si>
  <si>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</si>
  <si>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</si>
  <si>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</si>
  <si>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</si>
  <si>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</si>
  <si>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</si>
  <si>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</si>
  <si>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</si>
  <si>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</si>
  <si>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</si>
  <si>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</si>
  <si>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</si>
  <si>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</si>
  <si>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</si>
  <si>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</si>
  <si>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</si>
  <si>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</si>
  <si>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</si>
  <si>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</si>
  <si>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</si>
  <si>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</si>
  <si>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</si>
  <si>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</si>
  <si>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</si>
  <si>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</si>
  <si>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</si>
  <si>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</si>
  <si>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</si>
  <si>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</si>
  <si>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</si>
  <si>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</si>
  <si>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</si>
  <si>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</si>
  <si>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</si>
  <si>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</si>
  <si>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</si>
  <si>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</si>
  <si>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</si>
  <si>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</si>
  <si>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</si>
  <si>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</si>
  <si>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</si>
  <si>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</si>
  <si>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</si>
  <si>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</si>
  <si>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</si>
  <si>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</si>
  <si>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</si>
  <si>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</si>
  <si>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</si>
  <si>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</si>
  <si>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</si>
  <si>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</si>
  <si>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</si>
  <si>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</si>
  <si>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</si>
  <si>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</si>
  <si>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</si>
  <si>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</si>
  <si>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</si>
  <si>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</si>
  <si>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</si>
  <si>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</si>
  <si>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</si>
  <si>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</si>
  <si>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</si>
  <si>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</si>
  <si>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</si>
  <si>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</si>
  <si>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</si>
  <si>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</si>
  <si>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</si>
  <si>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</si>
  <si>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</si>
  <si>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</si>
  <si>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</si>
  <si>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</si>
  <si>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</si>
  <si>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</si>
  <si>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</si>
  <si>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</si>
  <si>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</si>
  <si>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</si>
  <si>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</si>
  <si>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</si>
  <si>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</si>
  <si>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</si>
  <si>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</si>
  <si>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</si>
  <si>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</si>
  <si>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</si>
  <si>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</si>
  <si>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</si>
  <si>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</si>
  <si>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</si>
  <si>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</si>
  <si>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</si>
  <si>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</si>
  <si>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</si>
  <si>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</si>
  <si>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</si>
  <si>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</si>
  <si>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</si>
  <si>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</si>
  <si>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</si>
  <si>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</si>
  <si>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</si>
  <si>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</si>
  <si>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</si>
  <si>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</si>
  <si>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</si>
  <si>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</si>
  <si>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</si>
  <si>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</si>
  <si>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</si>
  <si>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</si>
  <si>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</si>
  <si>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</si>
  <si>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</si>
  <si>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</si>
  <si>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</si>
  <si>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</si>
  <si>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</si>
  <si>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</si>
  <si>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</si>
  <si>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</si>
  <si>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</si>
  <si>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</si>
  <si>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</si>
  <si>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</si>
  <si>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</si>
  <si>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</si>
  <si>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</si>
  <si>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</si>
  <si>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</si>
  <si>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</si>
  <si>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</si>
  <si>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</si>
  <si>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</si>
  <si>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</si>
  <si>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</si>
  <si>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</si>
  <si>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</si>
  <si>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</si>
  <si>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</si>
  <si>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</si>
  <si>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</si>
  <si>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</si>
  <si>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</si>
  <si>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</si>
  <si>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</si>
  <si>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</si>
  <si>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</si>
  <si>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</si>
  <si>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</si>
  <si>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</si>
  <si>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</si>
  <si>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</si>
  <si>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</si>
  <si>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</si>
  <si>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</si>
  <si>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</si>
  <si>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</si>
  <si>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</si>
  <si>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</si>
  <si>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</si>
  <si>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</si>
  <si>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</si>
  <si>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</si>
  <si>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</si>
  <si>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</si>
  <si>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</si>
  <si>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</si>
  <si>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</si>
  <si>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</si>
  <si>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</si>
  <si>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</si>
  <si>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</si>
  <si>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</si>
  <si>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</si>
  <si>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</si>
  <si>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</si>
  <si>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</si>
  <si>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</si>
  <si>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</si>
  <si>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</si>
  <si>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</si>
  <si>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</si>
  <si>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</si>
  <si>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</si>
  <si>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</si>
  <si>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</si>
  <si>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</si>
  <si>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</si>
  <si>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</si>
  <si>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</si>
  <si>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</si>
  <si>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</si>
  <si>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</si>
  <si>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</si>
  <si>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</si>
  <si>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</si>
  <si>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</si>
  <si>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</si>
  <si>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</si>
  <si>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</si>
  <si>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</si>
  <si>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</si>
  <si>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</si>
  <si>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</si>
  <si>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</si>
  <si>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</si>
  <si>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</si>
  <si>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</si>
  <si>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</si>
  <si>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</si>
  <si>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</si>
  <si>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</si>
  <si>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</si>
  <si>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</si>
  <si>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</si>
  <si>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</si>
  <si>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</si>
  <si>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</si>
  <si>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</si>
  <si>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</si>
  <si>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</si>
  <si>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</si>
  <si>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</si>
  <si>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</si>
  <si>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</si>
  <si>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</si>
  <si>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</si>
  <si>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</si>
  <si>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</si>
  <si>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</si>
  <si>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</si>
  <si>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</si>
  <si>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</si>
  <si>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</si>
  <si>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</si>
  <si>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</si>
  <si>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</si>
  <si>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</si>
  <si>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</si>
  <si>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</si>
  <si>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</si>
  <si>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</si>
  <si>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</si>
  <si>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</si>
  <si>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</si>
  <si>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</si>
  <si>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</si>
  <si>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</si>
  <si>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</si>
  <si>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</si>
  <si>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</si>
  <si>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</si>
  <si>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</si>
  <si>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</si>
  <si>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</si>
  <si>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</si>
  <si>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</si>
  <si>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</si>
  <si>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</si>
  <si>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</si>
  <si>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</si>
  <si>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</si>
  <si>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</si>
  <si>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</si>
  <si>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</si>
  <si>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</si>
  <si>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</si>
  <si>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</si>
  <si>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</si>
  <si>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</si>
  <si>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</si>
  <si>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</si>
  <si>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</si>
  <si>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</si>
  <si>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</si>
  <si>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</si>
  <si>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</si>
  <si>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</si>
  <si>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</si>
  <si>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</si>
  <si>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</si>
  <si>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</si>
  <si>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</si>
  <si>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</si>
  <si>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</si>
  <si>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</si>
  <si>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</si>
  <si>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</si>
  <si>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</si>
  <si>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</si>
  <si>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</si>
  <si>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</si>
  <si>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</si>
  <si>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</si>
  <si>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</si>
  <si>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</si>
  <si>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</si>
  <si>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</si>
  <si>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</si>
  <si>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</si>
  <si>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</si>
  <si>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</si>
  <si>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</si>
  <si>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</si>
  <si>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</si>
  <si>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</si>
  <si>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</si>
  <si>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</si>
  <si>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</si>
  <si>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</si>
  <si>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</si>
  <si>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</si>
  <si>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</si>
  <si>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</si>
  <si>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</si>
  <si>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</si>
  <si>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</si>
  <si>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</si>
  <si>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</si>
  <si>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</si>
  <si>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</si>
  <si>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</si>
  <si>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</si>
  <si>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</si>
  <si>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</si>
  <si>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</si>
  <si>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</si>
  <si>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</si>
  <si>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</si>
  <si>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</si>
  <si>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</si>
  <si>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</si>
  <si>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</si>
  <si>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</si>
  <si>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</si>
  <si>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</si>
  <si>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</si>
  <si>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</si>
  <si>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</si>
  <si>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</si>
  <si>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</si>
  <si>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</si>
  <si>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</si>
  <si>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</si>
  <si>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</si>
  <si>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</si>
  <si>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</si>
  <si>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</si>
  <si>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</si>
  <si>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</si>
  <si>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</si>
  <si>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</si>
  <si>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</si>
  <si>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</si>
  <si>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</si>
  <si>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</si>
  <si>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</si>
  <si>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</si>
  <si>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</si>
  <si>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</si>
  <si>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</si>
  <si>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</si>
  <si>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</si>
  <si>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</si>
  <si>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</si>
  <si>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</si>
  <si>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</si>
  <si>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</si>
  <si>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</si>
  <si>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</si>
  <si>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</si>
  <si>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</si>
  <si>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</si>
  <si>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</si>
  <si>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</si>
  <si>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</si>
  <si>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</si>
  <si>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</si>
  <si>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</si>
  <si>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</si>
  <si>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</si>
  <si>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</si>
  <si>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</si>
  <si>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</si>
  <si>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</si>
  <si>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</si>
  <si>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</si>
  <si>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</si>
  <si>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</si>
  <si>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</si>
  <si>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</si>
  <si>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</si>
  <si>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</si>
  <si>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</si>
  <si>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</si>
  <si>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</si>
  <si>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</si>
  <si>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</si>
  <si>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</si>
  <si>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</si>
  <si>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</si>
  <si>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</si>
  <si>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</si>
  <si>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</si>
  <si>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</si>
  <si>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</si>
  <si>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</si>
  <si>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</si>
  <si>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</si>
  <si>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</si>
  <si>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</si>
  <si>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</si>
  <si>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</si>
  <si>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</si>
  <si>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</si>
  <si>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</si>
  <si>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</si>
  <si>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</si>
  <si>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</si>
  <si>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</si>
  <si>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</si>
  <si>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</si>
  <si>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</si>
  <si>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</si>
  <si>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</si>
  <si>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</si>
  <si>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</si>
  <si>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</si>
  <si>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</si>
  <si>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</si>
  <si>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</si>
  <si>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</si>
  <si>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</si>
  <si>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</si>
  <si>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</si>
  <si>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</si>
  <si>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</si>
  <si>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</si>
  <si>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</si>
  <si>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</si>
  <si>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</si>
  <si>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</si>
  <si>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</si>
  <si>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</si>
  <si>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</si>
  <si>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</si>
  <si>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</si>
  <si>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</si>
  <si>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</si>
  <si>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</si>
  <si>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</si>
  <si>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</si>
  <si>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</si>
  <si>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</si>
  <si>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</si>
  <si>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</si>
  <si>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</si>
  <si>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</si>
  <si>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</si>
  <si>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</si>
  <si>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</si>
  <si>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</si>
  <si>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</si>
  <si>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</si>
  <si>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</si>
  <si>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</si>
  <si>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</si>
  <si>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</si>
  <si>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</si>
  <si>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</si>
  <si>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</si>
  <si>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</si>
  <si>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</si>
  <si>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</si>
  <si>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</si>
  <si>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</si>
  <si>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</si>
  <si>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</si>
  <si>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</si>
  <si>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</si>
  <si>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</si>
  <si>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</si>
  <si>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</si>
  <si>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</si>
  <si>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</si>
  <si>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</si>
  <si>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</si>
  <si>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</si>
  <si>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</si>
  <si>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</si>
  <si>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</si>
  <si>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</si>
  <si>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</si>
  <si>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</si>
  <si>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</si>
  <si>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</si>
  <si>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</si>
  <si>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</si>
  <si>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</si>
  <si>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</si>
  <si>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</si>
  <si>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</si>
  <si>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</si>
  <si>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</si>
  <si>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</si>
  <si>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</si>
  <si>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</si>
  <si>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</si>
  <si>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</si>
  <si>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</si>
  <si>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</si>
  <si>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</si>
  <si>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</si>
  <si>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</si>
  <si>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</si>
  <si>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</si>
  <si>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</si>
  <si>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</si>
  <si>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</si>
  <si>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</si>
  <si>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</si>
  <si>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</si>
  <si>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</si>
  <si>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</si>
  <si>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</si>
  <si>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</si>
  <si>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</si>
  <si>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</si>
  <si>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</si>
  <si>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</si>
  <si>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</si>
  <si>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</si>
  <si>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</si>
  <si>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</si>
  <si>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</si>
  <si>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</si>
  <si>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</si>
  <si>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</si>
  <si>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</si>
  <si>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</si>
  <si>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</si>
  <si>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</si>
  <si>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</si>
  <si>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</si>
  <si>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</si>
  <si>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</si>
  <si>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</si>
  <si>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</si>
  <si>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</si>
  <si>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</si>
  <si>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</si>
  <si>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</si>
  <si>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</si>
  <si>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</si>
  <si>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</si>
  <si>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</si>
  <si>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</si>
  <si>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</si>
  <si>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</si>
  <si>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</si>
  <si>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</si>
  <si>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</si>
  <si>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</si>
  <si>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</si>
  <si>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</si>
  <si>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</si>
  <si>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</si>
  <si>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</si>
  <si>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</si>
  <si>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</si>
  <si>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</si>
  <si>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</si>
  <si>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</si>
  <si>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</si>
  <si>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</si>
  <si>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</si>
  <si>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</si>
  <si>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</si>
  <si>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</si>
  <si>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</si>
  <si>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</si>
  <si>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</si>
  <si>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</si>
  <si>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</si>
  <si>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</si>
  <si>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</si>
  <si>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</si>
  <si>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</si>
  <si>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</si>
  <si>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</si>
  <si>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</si>
  <si>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</si>
  <si>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</si>
  <si>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</si>
  <si>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</si>
  <si>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</si>
  <si>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</si>
  <si>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</si>
  <si>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</si>
  <si>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</si>
  <si>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</si>
  <si>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</si>
  <si>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</si>
  <si>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</si>
  <si>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</si>
  <si>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</si>
  <si>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</si>
  <si>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</si>
  <si>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</si>
  <si>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</si>
  <si>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</si>
  <si>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</si>
  <si>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</si>
  <si>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</si>
  <si>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</si>
  <si>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</si>
  <si>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</si>
  <si>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</si>
  <si>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</si>
  <si>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</si>
  <si>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</si>
  <si>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</si>
  <si>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</si>
  <si>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</si>
  <si>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</si>
  <si>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</si>
  <si>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</si>
  <si>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</si>
  <si>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</si>
  <si>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</si>
  <si>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</si>
  <si>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</si>
  <si>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</si>
  <si>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</si>
  <si>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</si>
  <si>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</si>
  <si>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</si>
  <si>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</si>
  <si>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</si>
  <si>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</si>
  <si>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</si>
  <si>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</si>
  <si>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</si>
  <si>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</si>
  <si>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</si>
  <si>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</si>
  <si>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</si>
  <si>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</si>
  <si>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</si>
  <si>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</si>
  <si>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</si>
  <si>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</si>
  <si>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</si>
  <si>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</si>
  <si>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</si>
  <si>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</si>
  <si>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</si>
  <si>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</si>
  <si>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</si>
  <si>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</si>
  <si>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</si>
  <si>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</si>
  <si>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</si>
  <si>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</si>
  <si>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</si>
  <si>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</si>
  <si>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</si>
  <si>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</si>
  <si>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</si>
  <si>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</si>
  <si>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</si>
  <si>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</si>
  <si>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</si>
  <si>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</si>
  <si>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</si>
  <si>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</si>
  <si>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</si>
  <si>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</si>
  <si>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</si>
  <si>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</si>
  <si>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</si>
  <si>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</si>
  <si>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</si>
  <si>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</si>
  <si>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</si>
  <si>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</si>
  <si>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</si>
  <si>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</si>
  <si>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</si>
  <si>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</si>
  <si>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</si>
  <si>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</si>
  <si>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</si>
  <si>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</si>
  <si>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</si>
  <si>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</si>
  <si>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</si>
  <si>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</si>
  <si>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</si>
  <si>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</si>
  <si>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</si>
  <si>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</si>
  <si>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</si>
  <si>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</si>
  <si>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</si>
  <si>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</si>
  <si>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</si>
  <si>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</si>
  <si>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</si>
  <si>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</si>
  <si>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</si>
  <si>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</si>
  <si>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</si>
  <si>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</si>
  <si>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</si>
  <si>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</si>
  <si>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</si>
  <si>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</si>
  <si>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</si>
  <si>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</si>
  <si>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</si>
  <si>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</si>
  <si>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</si>
  <si>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</si>
  <si>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</si>
  <si>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</si>
  <si>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</si>
  <si>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</si>
  <si>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</si>
  <si>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</si>
  <si>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</si>
  <si>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</si>
  <si>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</si>
  <si>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</si>
  <si>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</si>
  <si>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</si>
  <si>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</si>
  <si>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</si>
  <si>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</si>
  <si>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</si>
  <si>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</si>
  <si>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</si>
  <si>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</si>
  <si>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</si>
  <si>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</si>
  <si>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</si>
  <si>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</si>
  <si>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</si>
  <si>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</si>
  <si>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</si>
  <si>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</si>
  <si>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</si>
  <si>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</si>
  <si>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</si>
  <si>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</si>
  <si>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</si>
  <si>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</si>
  <si>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</si>
  <si>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</si>
  <si>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</si>
  <si>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</si>
  <si>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</si>
  <si>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</si>
  <si>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</si>
  <si>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</si>
  <si>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</si>
  <si>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</si>
  <si>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</si>
  <si>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</si>
  <si>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</si>
  <si>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</si>
  <si>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</si>
  <si>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</si>
  <si>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</si>
  <si>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</si>
  <si>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</si>
  <si>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</si>
  <si>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</si>
  <si>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</si>
  <si>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</si>
  <si>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</si>
  <si>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</si>
  <si>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</si>
  <si>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</si>
  <si>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</si>
  <si>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</si>
  <si>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</si>
  <si>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</si>
  <si>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</si>
  <si>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</si>
  <si>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</si>
  <si>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</si>
  <si>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</si>
  <si>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</si>
  <si>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</si>
  <si>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</si>
  <si>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</si>
  <si>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</si>
  <si>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</si>
  <si>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</si>
  <si>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</si>
  <si>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</si>
  <si>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</si>
  <si>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</si>
  <si>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</si>
  <si>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</si>
  <si>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</si>
  <si>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</si>
  <si>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</si>
  <si>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</si>
  <si>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</si>
  <si>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</si>
  <si>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</si>
  <si>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</si>
  <si>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</si>
  <si>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</si>
  <si>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</si>
  <si>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</si>
  <si>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</si>
  <si>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</si>
  <si>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</si>
  <si>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</si>
  <si>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</si>
  <si>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</si>
  <si>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</si>
  <si>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</si>
  <si>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</si>
  <si>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</si>
  <si>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</si>
  <si>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</si>
  <si>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</si>
  <si>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</si>
  <si>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</si>
  <si>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</si>
  <si>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</si>
  <si>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</si>
  <si>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</si>
  <si>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</si>
  <si>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</si>
  <si>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</si>
  <si>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</si>
  <si>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</si>
  <si>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</si>
  <si>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</si>
  <si>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</si>
  <si>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</si>
  <si>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</si>
  <si>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</si>
  <si>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</si>
  <si>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</si>
  <si>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</si>
  <si>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</si>
  <si>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</si>
  <si>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</si>
  <si>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</si>
  <si>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</si>
  <si>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</si>
  <si>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</si>
  <si>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</si>
  <si>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</si>
  <si>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</si>
  <si>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</si>
  <si>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</si>
  <si>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</si>
  <si>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</si>
  <si>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</si>
  <si>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</si>
  <si>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</si>
  <si>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</si>
  <si>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</si>
  <si>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</si>
  <si>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</si>
  <si>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</si>
  <si>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</si>
  <si>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</si>
  <si>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</si>
  <si>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</si>
  <si>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</si>
  <si>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</si>
  <si>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</si>
  <si>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</si>
  <si>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</si>
  <si>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</si>
  <si>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</si>
  <si>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</si>
  <si>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</si>
  <si>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</si>
  <si>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</si>
  <si>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</si>
  <si>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</si>
  <si>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</si>
  <si>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</si>
  <si>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</si>
  <si>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</si>
  <si>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</si>
  <si>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</si>
  <si>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</si>
  <si>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</si>
  <si>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</si>
  <si>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</si>
  <si>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</si>
  <si>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</si>
  <si>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</si>
  <si>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</si>
  <si>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</si>
  <si>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</si>
  <si>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</si>
  <si>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</si>
  <si>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</si>
  <si>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</si>
  <si>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</si>
  <si>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</si>
  <si>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</si>
  <si>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</si>
  <si>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</si>
  <si>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</si>
  <si>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</si>
  <si>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</si>
  <si>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</si>
  <si>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</si>
  <si>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</si>
  <si>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</si>
  <si>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</si>
  <si>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</si>
  <si>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</si>
  <si>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</si>
  <si>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</si>
  <si>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</si>
  <si>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</si>
  <si>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</si>
  <si>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</si>
  <si>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</si>
  <si>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</si>
  <si>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</si>
  <si>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</si>
  <si>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</si>
  <si>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</si>
  <si>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</si>
  <si>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</si>
  <si>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</si>
  <si>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</si>
  <si>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</si>
  <si>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</si>
  <si>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</si>
  <si>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</si>
  <si>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</si>
  <si>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</si>
  <si>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</si>
  <si>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</si>
  <si>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</si>
  <si>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</si>
  <si>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</si>
  <si>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</si>
  <si>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</si>
  <si>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</si>
  <si>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</si>
  <si>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</si>
  <si>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</si>
  <si>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</si>
  <si>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</si>
  <si>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</si>
  <si>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</si>
  <si>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</si>
  <si>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</si>
  <si>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</si>
  <si>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</si>
  <si>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</si>
  <si>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</si>
  <si>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</si>
  <si>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</si>
  <si>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</si>
  <si>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</si>
  <si>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</si>
  <si>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</si>
  <si>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</si>
  <si>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</si>
  <si>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</si>
  <si>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</si>
  <si>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</si>
  <si>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</si>
  <si>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</si>
  <si>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</si>
  <si>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</si>
  <si>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</si>
  <si>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</si>
  <si>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</si>
  <si>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</si>
  <si>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</si>
  <si>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</si>
  <si>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</si>
  <si>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</si>
  <si>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</si>
  <si>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</si>
  <si>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</si>
  <si>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</si>
  <si>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</si>
  <si>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</si>
  <si>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</si>
  <si>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</si>
  <si>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</si>
  <si>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</si>
  <si>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</si>
  <si>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</si>
  <si>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</si>
  <si>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</si>
  <si>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</si>
  <si>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</si>
  <si>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</si>
  <si>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</si>
  <si>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</si>
  <si>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</si>
  <si>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</si>
  <si>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</si>
  <si>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</si>
  <si>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</si>
  <si>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</si>
  <si>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</si>
  <si>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</si>
  <si>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</si>
  <si>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</si>
  <si>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</si>
  <si>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</si>
  <si>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</si>
  <si>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</si>
  <si>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</si>
  <si>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</si>
  <si>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</si>
  <si>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</si>
  <si>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</si>
  <si>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</si>
  <si>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</si>
  <si>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</si>
  <si>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</si>
  <si>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</si>
  <si>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</si>
  <si>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</si>
  <si>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</si>
  <si>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</si>
  <si>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</si>
  <si>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</si>
  <si>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</si>
  <si>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</si>
  <si>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</si>
  <si>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</si>
  <si>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</si>
  <si>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</si>
  <si>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</si>
  <si>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</si>
  <si>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</si>
  <si>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</si>
  <si>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</si>
  <si>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</si>
  <si>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</si>
  <si>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</si>
  <si>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</si>
  <si>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</si>
  <si>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</si>
  <si>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</si>
  <si>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</si>
  <si>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</si>
  <si>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</si>
  <si>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</si>
  <si>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</si>
  <si>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</si>
  <si>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</si>
  <si>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</si>
  <si>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</si>
  <si>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</si>
  <si>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</si>
  <si>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</si>
  <si>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</si>
  <si>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</si>
  <si>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</si>
  <si>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</si>
  <si>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</si>
  <si>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</si>
  <si>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</si>
  <si>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</si>
  <si>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</si>
  <si>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</si>
  <si>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</si>
  <si>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</si>
  <si>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</si>
  <si>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</si>
  <si>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</si>
  <si>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</si>
  <si>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</si>
  <si>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</si>
  <si>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</si>
  <si>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</si>
  <si>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</si>
  <si>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</si>
  <si>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</si>
  <si>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</si>
  <si>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</si>
  <si>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</si>
  <si>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</si>
  <si>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</si>
  <si>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</si>
  <si>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</si>
  <si>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</si>
  <si>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</si>
  <si>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</si>
  <si>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</si>
  <si>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</si>
  <si>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</si>
  <si>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</si>
  <si>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</si>
  <si>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</si>
  <si>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</si>
  <si>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</si>
  <si>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</si>
  <si>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</si>
  <si>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</si>
  <si>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</si>
  <si>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</si>
  <si>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</si>
  <si>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</si>
  <si>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</si>
  <si>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</si>
  <si>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</si>
  <si>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</si>
  <si>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</si>
  <si>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</si>
  <si>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</si>
  <si>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</si>
  <si>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</si>
  <si>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</si>
  <si>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</si>
  <si>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</si>
  <si>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</si>
  <si>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</si>
  <si>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</si>
  <si>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</si>
  <si>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</si>
  <si>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</si>
  <si>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</si>
  <si>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</si>
  <si>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</si>
  <si>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</si>
  <si>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</si>
  <si>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</si>
  <si>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</si>
  <si>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</si>
  <si>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</si>
  <si>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</si>
  <si>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</si>
  <si>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</si>
  <si>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</si>
  <si>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</si>
  <si>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</si>
  <si>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</si>
  <si>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</si>
  <si>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</si>
  <si>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</si>
  <si>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</si>
  <si>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</si>
  <si>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</si>
  <si>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</si>
  <si>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</si>
  <si>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</si>
  <si>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</si>
  <si>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</si>
  <si>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</si>
  <si>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</si>
  <si>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</si>
  <si>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</si>
  <si>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</si>
  <si>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</si>
  <si>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</si>
  <si>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</si>
  <si>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</si>
  <si>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</si>
  <si>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</si>
  <si>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</si>
  <si>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</si>
  <si>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</si>
  <si>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</si>
  <si>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</si>
  <si>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</si>
  <si>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</si>
  <si>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</si>
  <si>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</si>
  <si>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</si>
  <si>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</si>
  <si>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</si>
  <si>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</si>
  <si>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</si>
  <si>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</si>
  <si>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</si>
  <si>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</si>
  <si>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</si>
  <si>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</si>
  <si>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</si>
  <si>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</si>
  <si>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</si>
  <si>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</si>
  <si>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</si>
  <si>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</si>
  <si>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</si>
  <si>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</si>
  <si>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</si>
  <si>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</si>
  <si>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</si>
  <si>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</si>
  <si>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</si>
  <si>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</si>
  <si>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</si>
  <si>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</si>
  <si>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</si>
  <si>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</si>
  <si>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</si>
  <si>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</si>
  <si>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</si>
  <si>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</si>
  <si>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</si>
  <si>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</si>
  <si>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</si>
  <si>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</si>
  <si>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</si>
  <si>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</si>
  <si>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</si>
  <si>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</si>
  <si>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</si>
  <si>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</si>
  <si>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</si>
  <si>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</si>
  <si>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</si>
  <si>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</si>
  <si>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</si>
  <si>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</si>
  <si>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</si>
  <si>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</si>
  <si>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</si>
  <si>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</si>
  <si>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</si>
  <si>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</si>
  <si>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</si>
  <si>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</si>
  <si>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</si>
  <si>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</si>
  <si>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</si>
  <si>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</si>
  <si>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</si>
  <si>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</si>
  <si>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</si>
  <si>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</si>
  <si>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</si>
  <si>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</si>
  <si>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</si>
  <si>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</si>
  <si>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</si>
  <si>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</si>
  <si>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</si>
  <si>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</si>
  <si>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</si>
  <si>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</si>
  <si>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</si>
  <si>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</si>
  <si>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</si>
  <si>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</si>
  <si>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</si>
  <si>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</si>
  <si>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</si>
  <si>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</si>
  <si>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</si>
  <si>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</si>
  <si>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</si>
  <si>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</si>
  <si>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</si>
  <si>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</si>
  <si>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</si>
  <si>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</si>
  <si>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</si>
  <si>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</si>
  <si>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</si>
  <si>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</si>
  <si>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</si>
  <si>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</si>
  <si>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</si>
  <si>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</si>
  <si>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</si>
  <si>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</si>
  <si>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</si>
  <si>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</si>
  <si>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</si>
  <si>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</si>
  <si>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</si>
  <si>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</si>
  <si>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</si>
  <si>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</si>
  <si>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</si>
  <si>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</si>
  <si>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</si>
  <si>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</si>
  <si>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</si>
  <si>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</si>
  <si>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</si>
  <si>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</si>
  <si>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</si>
  <si>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</si>
  <si>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</si>
  <si>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</si>
  <si>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</si>
  <si>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</si>
  <si>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</si>
  <si>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</si>
  <si>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</si>
  <si>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</si>
  <si>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</si>
  <si>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</si>
  <si>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</si>
  <si>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</si>
  <si>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</si>
  <si>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</si>
  <si>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</si>
  <si>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</si>
  <si>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</si>
  <si>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</si>
  <si>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</si>
  <si>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</si>
  <si>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</si>
  <si>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</si>
  <si>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</si>
  <si>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</si>
  <si>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</si>
  <si>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</si>
  <si>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</si>
  <si>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</si>
  <si>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</si>
  <si>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</si>
  <si>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</si>
  <si>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</si>
  <si>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</si>
  <si>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</si>
  <si>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</si>
  <si>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</si>
  <si>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</si>
  <si>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</si>
  <si>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</si>
  <si>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</si>
  <si>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</si>
  <si>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</si>
  <si>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</si>
  <si>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</si>
  <si>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</si>
  <si>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</si>
  <si>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</si>
  <si>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</si>
  <si>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</si>
  <si>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</si>
  <si>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</si>
  <si>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</si>
  <si>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</si>
  <si>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</si>
  <si>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</si>
  <si>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</si>
  <si>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</si>
  <si>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</si>
  <si>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</si>
  <si>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</si>
  <si>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</si>
  <si>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</si>
  <si>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</si>
  <si>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</si>
  <si>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</si>
  <si>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</si>
  <si>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</si>
  <si>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</si>
  <si>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</si>
  <si>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</si>
  <si>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</si>
  <si>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</si>
  <si>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</si>
  <si>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</si>
  <si>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</si>
  <si>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</si>
  <si>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</si>
  <si>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</si>
  <si>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</si>
  <si>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</si>
  <si>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</si>
  <si>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</si>
  <si>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</si>
  <si>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</si>
  <si>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</si>
  <si>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</si>
  <si>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</si>
  <si>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</si>
  <si>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</si>
  <si>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</si>
  <si>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</si>
  <si>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</si>
  <si>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</si>
  <si>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</si>
  <si>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</si>
  <si>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</si>
  <si>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</si>
  <si>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</si>
  <si>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</si>
  <si>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</si>
  <si>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</si>
  <si>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</si>
  <si>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</si>
  <si>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</si>
  <si>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</si>
  <si>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</si>
  <si>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</si>
  <si>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</si>
  <si>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</si>
  <si>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</si>
  <si>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</si>
  <si>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</si>
  <si>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</si>
  <si>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</si>
  <si>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</si>
  <si>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</si>
  <si>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</si>
  <si>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</si>
  <si>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</si>
  <si>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</si>
  <si>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</si>
  <si>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</si>
  <si>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</si>
  <si>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</si>
  <si>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</si>
  <si>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</si>
  <si>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</si>
  <si>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</si>
  <si>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</si>
  <si>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</si>
  <si>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</si>
  <si>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</si>
  <si>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</si>
  <si>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</si>
  <si>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</si>
  <si>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</si>
  <si>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</si>
  <si>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</si>
  <si>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</si>
  <si>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</si>
  <si>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</si>
  <si>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</si>
  <si>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</si>
  <si>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</si>
  <si>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</si>
  <si>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</si>
  <si>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</si>
  <si>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</si>
  <si>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</si>
  <si>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</si>
  <si>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</si>
  <si>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</si>
  <si>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</si>
  <si>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</si>
  <si>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</si>
  <si>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</si>
  <si>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</si>
  <si>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</si>
  <si>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</si>
  <si>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</si>
  <si>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</si>
  <si>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</si>
  <si>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</si>
  <si>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</si>
  <si>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</si>
  <si>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</si>
  <si>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</si>
  <si>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</si>
  <si>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</si>
  <si>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</si>
  <si>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</si>
  <si>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</si>
  <si>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</si>
  <si>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</si>
  <si>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</si>
  <si>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</si>
  <si>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</si>
  <si>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</si>
  <si>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</si>
  <si>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</si>
  <si>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</si>
  <si>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</si>
  <si>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</si>
  <si>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</si>
  <si>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</si>
  <si>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</si>
  <si>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</si>
  <si>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</si>
  <si>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</si>
  <si>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</si>
  <si>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</si>
  <si>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</si>
  <si>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</si>
  <si>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</si>
  <si>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</si>
  <si>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</si>
  <si>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</si>
  <si>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</si>
  <si>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</si>
  <si>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</si>
  <si>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</si>
  <si>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</si>
  <si>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</si>
  <si>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</si>
  <si>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</si>
  <si>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</si>
  <si>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</si>
  <si>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</si>
  <si>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</si>
  <si>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</si>
  <si>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</si>
  <si>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</si>
  <si>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</si>
  <si>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</si>
  <si>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</si>
  <si>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</si>
  <si>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</si>
  <si>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</si>
  <si>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</si>
  <si>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</si>
  <si>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</si>
  <si>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</si>
  <si>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</si>
  <si>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</si>
  <si>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</si>
  <si>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</si>
  <si>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</si>
  <si>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</si>
  <si>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</si>
  <si>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</si>
  <si>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</si>
  <si>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</si>
  <si>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</si>
  <si>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</si>
  <si>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</si>
  <si>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</si>
  <si>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</si>
  <si>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</si>
  <si>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</si>
  <si>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</si>
  <si>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</si>
  <si>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</si>
  <si>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</si>
  <si>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</si>
  <si>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</si>
  <si>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</si>
  <si>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</si>
  <si>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</si>
  <si>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</si>
  <si>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</si>
  <si>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</si>
  <si>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</si>
  <si>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</si>
  <si>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</si>
  <si>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</si>
  <si>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</si>
  <si>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</si>
  <si>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</si>
  <si>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</si>
  <si>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</si>
  <si>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</si>
  <si>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</si>
  <si>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</si>
  <si>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</si>
  <si>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</si>
  <si>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</si>
  <si>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</si>
  <si>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</si>
  <si>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</si>
  <si>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</si>
  <si>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</si>
  <si>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</si>
  <si>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</si>
  <si>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</si>
  <si>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</si>
  <si>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</si>
  <si>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</si>
  <si>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</si>
  <si>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</si>
  <si>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</si>
  <si>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</si>
  <si>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</si>
  <si>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</si>
  <si>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</si>
  <si>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</si>
  <si>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</si>
  <si>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</si>
  <si>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</si>
  <si>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</si>
  <si>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</si>
  <si>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</si>
  <si>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</si>
  <si>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</si>
  <si>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</si>
  <si>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</si>
  <si>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</si>
  <si>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</si>
  <si>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</si>
  <si>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</si>
  <si>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</si>
  <si>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</si>
  <si>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</si>
  <si>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</si>
  <si>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</si>
  <si>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</si>
  <si>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</si>
  <si>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</si>
  <si>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</si>
  <si>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</si>
  <si>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</si>
  <si>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</si>
  <si>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</si>
  <si>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</si>
  <si>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</si>
  <si>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</si>
  <si>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</si>
  <si>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</si>
  <si>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</si>
  <si>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</si>
  <si>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</si>
  <si>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</si>
  <si>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</si>
  <si>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</si>
  <si>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</si>
  <si>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</si>
  <si>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</si>
  <si>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</si>
  <si>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</si>
  <si>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</si>
  <si>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</si>
  <si>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</si>
  <si>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</si>
  <si>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</si>
  <si>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</si>
  <si>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</si>
  <si>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</si>
  <si>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</si>
  <si>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</si>
  <si>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</si>
  <si>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</si>
  <si>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</si>
  <si>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</si>
  <si>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</si>
  <si>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</si>
  <si>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</si>
  <si>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</si>
  <si>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</si>
  <si>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</si>
  <si>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</si>
  <si>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</si>
  <si>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</si>
  <si>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</si>
  <si>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</si>
  <si>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</si>
  <si>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</si>
  <si>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</si>
  <si>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</si>
  <si>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</si>
  <si>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</si>
  <si>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</si>
  <si>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</si>
  <si>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</si>
  <si>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</si>
  <si>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</si>
  <si>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</si>
  <si>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</si>
  <si>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</si>
  <si>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</si>
  <si>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</si>
  <si>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</si>
  <si>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</si>
  <si>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</si>
  <si>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</si>
  <si>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</si>
  <si>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</si>
  <si>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</si>
  <si>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</si>
  <si>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</si>
  <si>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</si>
  <si>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</si>
  <si>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</si>
  <si>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</si>
  <si>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</si>
  <si>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</si>
  <si>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</si>
  <si>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</si>
  <si>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</si>
  <si>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</si>
  <si>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</si>
  <si>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</si>
  <si>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</si>
  <si>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</si>
  <si>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</si>
  <si>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</si>
  <si>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</si>
  <si>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</si>
  <si>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</si>
  <si>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</si>
  <si>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</si>
  <si>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</si>
  <si>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</si>
  <si>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</si>
  <si>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</si>
  <si>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</si>
  <si>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</si>
  <si>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</si>
  <si>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</si>
  <si>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</si>
  <si>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</si>
  <si>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</si>
  <si>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</si>
  <si>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</si>
  <si>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</si>
  <si>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</si>
  <si>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</si>
  <si>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</si>
  <si>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</si>
  <si>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</si>
  <si>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</si>
  <si>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</si>
  <si>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</si>
  <si>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</si>
  <si>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</si>
  <si>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</si>
  <si>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</si>
  <si>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</si>
  <si>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</si>
  <si>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</si>
  <si>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</si>
  <si>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</si>
  <si>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</si>
  <si>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</si>
  <si>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</si>
  <si>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</si>
  <si>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</si>
  <si>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</si>
  <si>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</si>
  <si>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</si>
  <si>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</si>
  <si>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</si>
  <si>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</si>
  <si>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</si>
  <si>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</si>
  <si>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</si>
  <si>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</si>
  <si>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</si>
  <si>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</si>
  <si>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</si>
  <si>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</si>
  <si>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</si>
  <si>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</si>
  <si>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</si>
  <si>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</si>
  <si>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</si>
  <si>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</si>
  <si>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</si>
  <si>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</si>
  <si>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</si>
  <si>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</si>
  <si>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</si>
  <si>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</si>
  <si>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</si>
  <si>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</si>
  <si>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</si>
  <si>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</si>
  <si>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</si>
  <si>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</si>
  <si>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</si>
  <si>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</si>
  <si>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</si>
  <si>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</si>
  <si>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</si>
  <si>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</si>
  <si>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</si>
  <si>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</si>
  <si>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</si>
  <si>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</si>
  <si>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</si>
  <si>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</si>
  <si>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</si>
  <si>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</si>
  <si>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</si>
  <si>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</si>
  <si>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</si>
  <si>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</si>
  <si>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</si>
  <si>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</si>
  <si>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</si>
  <si>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</si>
  <si>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</si>
  <si>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</si>
  <si>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</si>
  <si>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</si>
  <si>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</si>
  <si>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</si>
  <si>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</si>
  <si>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</si>
  <si>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</si>
  <si>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</si>
  <si>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</si>
  <si>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</si>
  <si>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</si>
  <si>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</si>
  <si>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</si>
  <si>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</si>
  <si>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</si>
  <si>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</si>
  <si>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</si>
  <si>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</si>
  <si>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</si>
  <si>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</si>
  <si>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</si>
  <si>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</si>
  <si>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</si>
  <si>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</si>
  <si>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</si>
  <si>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</si>
  <si>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</si>
  <si>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</si>
  <si>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</si>
  <si>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</si>
  <si>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</si>
  <si>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</si>
  <si>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</si>
  <si>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</si>
  <si>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</si>
  <si>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</si>
  <si>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</si>
  <si>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</si>
  <si>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</si>
  <si>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</si>
  <si>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</si>
  <si>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</si>
  <si>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</si>
  <si>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</si>
  <si>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</si>
  <si>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</si>
  <si>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</si>
  <si>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</si>
  <si>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</si>
  <si>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</si>
  <si>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</si>
  <si>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</si>
  <si>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</si>
  <si>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</si>
  <si>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</si>
  <si>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</si>
  <si>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</si>
  <si>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</si>
  <si>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</si>
  <si>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</si>
  <si>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</si>
  <si>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</si>
  <si>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</si>
  <si>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</si>
  <si>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</si>
  <si>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</si>
  <si>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</si>
  <si>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</si>
  <si>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</si>
  <si>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</si>
  <si>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</si>
  <si>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</si>
  <si>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</si>
  <si>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</si>
  <si>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</si>
  <si>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</si>
  <si>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</si>
  <si>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</si>
  <si>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</si>
  <si>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</si>
  <si>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</si>
  <si>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</si>
  <si>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</si>
  <si>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</si>
  <si>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</si>
  <si>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</si>
  <si>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</si>
  <si>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</si>
  <si>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</si>
  <si>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</si>
  <si>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</si>
  <si>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</si>
  <si>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</si>
  <si>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</si>
  <si>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</si>
  <si>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</si>
  <si>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</si>
  <si>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</si>
  <si>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</si>
  <si>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</si>
  <si>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</si>
  <si>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</si>
  <si>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</si>
  <si>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</si>
  <si>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</si>
  <si>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</si>
  <si>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</si>
  <si>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</si>
  <si>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</si>
  <si>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</si>
  <si>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</si>
  <si>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</si>
  <si>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</si>
  <si>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</si>
  <si>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</si>
  <si>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</si>
  <si>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</si>
  <si>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</si>
  <si>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</si>
  <si>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</si>
  <si>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</si>
  <si>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</si>
  <si>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</si>
  <si>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</si>
  <si>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</si>
  <si>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</si>
  <si>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</si>
  <si>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</si>
  <si>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</si>
  <si>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</si>
  <si>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</si>
  <si>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</si>
  <si>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</si>
  <si>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</si>
  <si>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</si>
  <si>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</si>
  <si>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</si>
  <si>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</si>
  <si>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</si>
  <si>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</si>
  <si>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</si>
  <si>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</si>
  <si>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</si>
  <si>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</si>
  <si>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</si>
  <si>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</si>
  <si>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</si>
  <si>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</si>
  <si>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</si>
  <si>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</si>
  <si>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</si>
  <si>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</si>
  <si>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</si>
  <si>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</si>
  <si>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</si>
  <si>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</si>
  <si>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</si>
  <si>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</si>
  <si>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</si>
  <si>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</si>
  <si>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</si>
  <si>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</si>
  <si>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</si>
  <si>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</si>
  <si>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</si>
  <si>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</si>
  <si>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</si>
  <si>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</si>
  <si>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</si>
  <si>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</si>
  <si>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</si>
  <si>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</si>
  <si>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</si>
  <si>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</si>
  <si>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</si>
  <si>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</si>
  <si>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</si>
  <si>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</si>
  <si>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</si>
  <si>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</si>
  <si>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</si>
  <si>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</si>
  <si>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</si>
  <si>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</si>
  <si>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</si>
  <si>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</si>
  <si>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</si>
  <si>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</si>
  <si>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</si>
  <si>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</si>
  <si>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</si>
  <si>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</si>
  <si>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</si>
  <si>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</si>
  <si>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</si>
  <si>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</si>
  <si>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</si>
  <si>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</si>
  <si>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</si>
  <si>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</si>
  <si>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</si>
  <si>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</si>
  <si>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</si>
  <si>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</si>
  <si>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</si>
  <si>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</si>
  <si>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</si>
  <si>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</si>
  <si>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</si>
  <si>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</si>
  <si>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</si>
  <si>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</si>
  <si>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</si>
  <si>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</si>
  <si>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</si>
  <si>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</si>
  <si>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</si>
  <si>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</si>
  <si>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</si>
  <si>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</si>
  <si>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</si>
  <si>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</si>
  <si>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</si>
  <si>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</si>
  <si>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</si>
  <si>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</si>
  <si>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</si>
  <si>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</si>
  <si>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</si>
  <si>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</si>
  <si>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</si>
  <si>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</si>
  <si>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</si>
  <si>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</si>
  <si>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</si>
  <si>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</si>
  <si>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</si>
  <si>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</si>
  <si>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</si>
  <si>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</si>
  <si>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</si>
  <si>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</si>
  <si>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</si>
  <si>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</si>
  <si>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</si>
  <si>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</si>
  <si>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</si>
  <si>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</si>
  <si>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</si>
  <si>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</si>
  <si>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</si>
  <si>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</si>
  <si>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</si>
  <si>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</si>
  <si>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</si>
  <si>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</si>
  <si>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</si>
  <si>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</si>
  <si>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</si>
  <si>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</si>
  <si>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</si>
  <si>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</si>
  <si>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</si>
  <si>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</si>
  <si>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</si>
  <si>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</si>
  <si>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</si>
  <si>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</si>
  <si>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</si>
  <si>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</si>
  <si>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</si>
  <si>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</si>
  <si>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</si>
  <si>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</si>
  <si>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</si>
  <si>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</si>
  <si>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</si>
  <si>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</si>
  <si>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</si>
  <si>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</si>
  <si>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</si>
  <si>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</si>
  <si>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</si>
  <si>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</si>
  <si>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</si>
  <si>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</si>
  <si>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</si>
  <si>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</si>
  <si>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</si>
  <si>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</si>
  <si>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</si>
  <si>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</si>
  <si>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</si>
  <si>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</si>
  <si>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</si>
  <si>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</si>
  <si>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</si>
  <si>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</si>
  <si>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</si>
  <si>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</si>
  <si>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</si>
  <si>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</si>
  <si>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</si>
  <si>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</si>
  <si>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</si>
  <si>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</si>
  <si>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</si>
  <si>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</si>
  <si>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</si>
  <si>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</si>
  <si>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</si>
  <si>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</si>
  <si>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</si>
  <si>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</si>
  <si>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</si>
  <si>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</si>
  <si>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</si>
  <si>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</si>
  <si>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</si>
  <si>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</si>
  <si>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</si>
  <si>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</si>
  <si>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</si>
  <si>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</si>
  <si>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</si>
  <si>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</si>
  <si>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</si>
  <si>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</si>
  <si>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</si>
  <si>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</si>
  <si>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</si>
  <si>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</si>
  <si>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</si>
  <si>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</si>
  <si>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</si>
  <si>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</si>
  <si>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</si>
  <si>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</si>
  <si>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</si>
  <si>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</si>
  <si>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</si>
  <si>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</si>
  <si>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</si>
  <si>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</si>
  <si>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</si>
  <si>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</si>
  <si>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</si>
  <si>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</si>
  <si>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</si>
  <si>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</si>
  <si>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</si>
  <si>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</si>
  <si>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</si>
  <si>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</si>
  <si>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</si>
  <si>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</si>
  <si>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</si>
  <si>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</si>
  <si>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</si>
  <si>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</si>
  <si>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</si>
  <si>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</si>
  <si>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</si>
  <si>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</si>
  <si>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</si>
  <si>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</si>
  <si>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</si>
  <si>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</si>
  <si>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</si>
  <si>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</si>
  <si>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</si>
  <si>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</si>
  <si>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</si>
  <si>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</si>
  <si>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</si>
  <si>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</si>
  <si>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</si>
  <si>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</si>
  <si>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</si>
  <si>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</si>
  <si>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</si>
  <si>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</si>
  <si>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</si>
  <si>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</si>
  <si>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</si>
  <si>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</si>
  <si>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</si>
  <si>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</si>
  <si>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</si>
  <si>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</si>
  <si>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</si>
  <si>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</si>
  <si>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</si>
  <si>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</si>
  <si>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</si>
  <si>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</si>
  <si>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</si>
  <si>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</si>
  <si>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</si>
  <si>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</si>
  <si>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</si>
  <si>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</si>
  <si>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</si>
  <si>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</si>
  <si>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</si>
  <si>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</si>
  <si>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</si>
  <si>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</si>
  <si>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</si>
  <si>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</si>
  <si>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</si>
  <si>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</si>
  <si>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</si>
  <si>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</si>
  <si>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</si>
  <si>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</si>
  <si>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</si>
  <si>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</si>
  <si>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</si>
  <si>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</si>
  <si>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</si>
  <si>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</si>
  <si>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</si>
  <si>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</si>
  <si>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</si>
  <si>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</si>
  <si>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</si>
  <si>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</si>
  <si>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</si>
  <si>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</si>
  <si>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</si>
  <si>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</si>
  <si>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</si>
  <si>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</si>
  <si>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</si>
  <si>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</si>
  <si>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</si>
  <si>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</si>
  <si>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</si>
  <si>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</si>
  <si>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</si>
  <si>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</si>
  <si>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</si>
  <si>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</si>
  <si>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</si>
  <si>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</si>
  <si>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</si>
  <si>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</si>
  <si>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</si>
  <si>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</si>
  <si>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</si>
  <si>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</si>
  <si>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</si>
  <si>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</si>
  <si>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</si>
  <si>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</si>
  <si>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</si>
  <si>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</si>
  <si>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</si>
  <si>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</si>
  <si>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</si>
  <si>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</si>
  <si>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</si>
  <si>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</si>
  <si>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</si>
  <si>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</si>
  <si>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</si>
  <si>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</si>
  <si>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</si>
  <si>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</si>
  <si>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</si>
  <si>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</si>
  <si>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</si>
  <si>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</si>
  <si>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</si>
  <si>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</si>
  <si>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</si>
  <si>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</si>
  <si>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</si>
  <si>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</si>
  <si>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</si>
  <si>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</si>
  <si>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</si>
  <si>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</si>
  <si>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</si>
  <si>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</si>
  <si>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</si>
  <si>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</si>
  <si>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</si>
  <si>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</si>
  <si>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</si>
  <si>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</si>
  <si>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</si>
  <si>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</si>
  <si>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</si>
  <si>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</si>
  <si>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</si>
  <si>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</si>
  <si>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</si>
  <si>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</si>
  <si>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</si>
  <si>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</si>
  <si>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</si>
  <si>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</si>
  <si>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</si>
  <si>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</si>
  <si>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</si>
  <si>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</si>
  <si>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</si>
  <si>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</si>
  <si>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</si>
  <si>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</si>
  <si>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</si>
  <si>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</si>
  <si>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</si>
  <si>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</si>
  <si>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</si>
  <si>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</si>
  <si>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</si>
  <si>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</si>
  <si>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</si>
  <si>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</si>
  <si>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</si>
  <si>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</si>
  <si>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</si>
  <si>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</si>
  <si>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</si>
  <si>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</si>
  <si>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</si>
  <si>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</si>
  <si>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</si>
  <si>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</si>
  <si>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</si>
  <si>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</si>
  <si>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</si>
  <si>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</si>
  <si>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</si>
  <si>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</si>
  <si>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</si>
  <si>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</si>
  <si>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</si>
  <si>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</si>
  <si>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</si>
  <si>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</si>
  <si>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</si>
  <si>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</si>
  <si>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</si>
  <si>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</si>
  <si>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</si>
  <si>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</si>
  <si>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</si>
  <si>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</si>
  <si>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</si>
  <si>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</si>
  <si>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</si>
  <si>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</si>
  <si>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</si>
  <si>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</si>
  <si>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</si>
  <si>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</si>
  <si>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</si>
  <si>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</si>
  <si>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</si>
  <si>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</si>
  <si>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</si>
  <si>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</si>
  <si>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</si>
  <si>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</si>
  <si>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</si>
  <si>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</si>
  <si>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</si>
  <si>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</si>
  <si>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</si>
  <si>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</si>
  <si>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</si>
  <si>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</si>
  <si>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</si>
  <si>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</si>
  <si>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</si>
  <si>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</si>
  <si>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</si>
  <si>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</si>
  <si>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</si>
  <si>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</si>
  <si>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</si>
  <si>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</si>
  <si>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</si>
  <si>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</si>
  <si>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</si>
  <si>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</si>
  <si>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</si>
  <si>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</si>
  <si>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</si>
  <si>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</si>
  <si>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</si>
  <si>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</si>
  <si>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</si>
  <si>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</si>
  <si>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</si>
  <si>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</si>
  <si>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</si>
  <si>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</si>
  <si>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</si>
  <si>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</si>
  <si>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</si>
  <si>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</si>
  <si>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</si>
  <si>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</si>
  <si>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</si>
  <si>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</si>
  <si>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</si>
  <si>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</si>
  <si>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</si>
  <si>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</si>
  <si>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</si>
  <si>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</si>
  <si>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</si>
  <si>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</si>
  <si>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</si>
  <si>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</si>
  <si>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</si>
  <si>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</si>
  <si>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</si>
  <si>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</si>
  <si>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</si>
  <si>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</si>
  <si>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</si>
  <si>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</si>
  <si>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</si>
  <si>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</si>
  <si>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</si>
  <si>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</si>
  <si>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</si>
  <si>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</si>
  <si>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</si>
  <si>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</si>
  <si>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</si>
  <si>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</si>
  <si>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</si>
  <si>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</si>
  <si>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</si>
  <si>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</si>
  <si>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</si>
  <si>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</si>
  <si>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</si>
  <si>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</si>
  <si>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</si>
  <si>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</si>
  <si>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</si>
  <si>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</si>
  <si>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</si>
  <si>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</si>
  <si>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</si>
  <si>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</si>
  <si>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</si>
  <si>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</si>
  <si>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</si>
  <si>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</si>
  <si>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</si>
  <si>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</si>
  <si>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</si>
  <si>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</si>
  <si>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</si>
  <si>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</si>
  <si>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</si>
  <si>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</si>
  <si>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</si>
  <si>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</si>
  <si>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</si>
  <si>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</si>
  <si>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</si>
  <si>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</si>
  <si>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</si>
  <si>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</si>
  <si>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</si>
  <si>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</si>
  <si>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</si>
  <si>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</si>
  <si>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</si>
  <si>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</si>
  <si>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</si>
  <si>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</si>
  <si>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</si>
  <si>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</si>
  <si>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</si>
  <si>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</si>
  <si>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</si>
  <si>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</si>
  <si>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</si>
  <si>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</si>
  <si>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</si>
  <si>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</si>
  <si>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</si>
  <si>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</si>
  <si>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</si>
  <si>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</si>
  <si>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</si>
  <si>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</si>
  <si>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</si>
  <si>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</si>
  <si>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</si>
  <si>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</si>
  <si>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</si>
  <si>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</si>
  <si>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</si>
  <si>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</si>
  <si>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</si>
  <si>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</si>
  <si>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</si>
  <si>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</si>
  <si>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</si>
  <si>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</si>
  <si>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</si>
  <si>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</si>
  <si>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</si>
  <si>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</si>
  <si>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</si>
  <si>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</si>
  <si>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</si>
  <si>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</si>
  <si>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</si>
  <si>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</si>
  <si>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</si>
  <si>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</si>
  <si>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</si>
  <si>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</si>
  <si>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</si>
  <si>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</si>
  <si>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</si>
  <si>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</si>
  <si>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</si>
  <si>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</si>
  <si>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</si>
  <si>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</si>
  <si>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</si>
  <si>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</si>
  <si>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</si>
  <si>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</si>
  <si>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</si>
  <si>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</si>
  <si>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</si>
  <si>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</si>
  <si>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</si>
  <si>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</si>
  <si>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</si>
  <si>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</si>
  <si>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</si>
  <si>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</si>
  <si>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</si>
  <si>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</si>
  <si>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</si>
  <si>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</si>
  <si>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</si>
  <si>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</si>
  <si>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</si>
  <si>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</si>
  <si>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</si>
  <si>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</si>
  <si>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</si>
  <si>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</si>
  <si>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</si>
  <si>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</si>
  <si>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</si>
  <si>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</si>
  <si>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</si>
  <si>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</si>
  <si>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</si>
  <si>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</si>
  <si>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</si>
  <si>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</si>
  <si>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</si>
  <si>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</si>
  <si>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</si>
  <si>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</si>
  <si>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</si>
  <si>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</si>
  <si>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</si>
  <si>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</si>
  <si>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</si>
  <si>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</si>
  <si>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</si>
  <si>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</si>
  <si>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</si>
  <si>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</si>
  <si>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</si>
  <si>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</si>
  <si>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</si>
  <si>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</si>
  <si>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</si>
  <si>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</si>
  <si>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</si>
  <si>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</si>
  <si>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</si>
  <si>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</si>
  <si>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</si>
  <si>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</si>
  <si>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</si>
  <si>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</si>
  <si>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</si>
  <si>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</si>
  <si>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</si>
  <si>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</si>
  <si>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</si>
  <si>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</si>
  <si>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</si>
  <si>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</si>
  <si>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</si>
  <si>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</si>
  <si>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</si>
  <si>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</si>
  <si>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</si>
  <si>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</si>
  <si>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</si>
  <si>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</si>
  <si>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</si>
  <si>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</si>
  <si>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</si>
  <si>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</si>
  <si>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</si>
  <si>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</si>
  <si>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</si>
  <si>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</si>
  <si>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</si>
  <si>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</si>
  <si>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</si>
  <si>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</si>
  <si>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</si>
  <si>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</si>
  <si>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</si>
  <si>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</si>
  <si>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</si>
  <si>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</si>
  <si>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</si>
  <si>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</si>
  <si>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</si>
  <si>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</si>
  <si>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</si>
  <si>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</si>
  <si>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</si>
  <si>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</si>
  <si>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</si>
  <si>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</si>
  <si>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</si>
  <si>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</si>
  <si>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</si>
  <si>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</si>
  <si>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</si>
  <si>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</si>
  <si>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</si>
  <si>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</si>
  <si>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</si>
  <si>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</si>
  <si>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</si>
  <si>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</si>
  <si>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</si>
  <si>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</si>
  <si>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</si>
  <si>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</si>
  <si>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</si>
  <si>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</si>
  <si>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</si>
  <si>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</si>
  <si>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</si>
  <si>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</si>
  <si>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</si>
  <si>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</si>
  <si>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</si>
  <si>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</si>
  <si>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</si>
  <si>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</si>
  <si>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</si>
  <si>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</si>
  <si>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</si>
  <si>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</si>
  <si>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</si>
  <si>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</si>
  <si>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</si>
  <si>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</si>
  <si>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</si>
  <si>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</si>
  <si>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</si>
  <si>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</si>
  <si>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</si>
  <si>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</si>
  <si>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</si>
  <si>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</si>
  <si>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</si>
  <si>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</si>
  <si>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</si>
  <si>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</si>
  <si>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</si>
  <si>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</si>
  <si>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</si>
  <si>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</si>
  <si>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</si>
  <si>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</si>
  <si>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</si>
  <si>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</si>
  <si>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</si>
  <si>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</si>
  <si>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</si>
  <si>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</si>
  <si>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</si>
  <si>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</si>
  <si>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</si>
  <si>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</si>
  <si>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</si>
  <si>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</si>
  <si>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</si>
  <si>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</si>
  <si>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</si>
  <si>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</si>
  <si>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</si>
  <si>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</si>
  <si>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</si>
  <si>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</si>
  <si>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</si>
  <si>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</si>
  <si>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</si>
  <si>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</si>
  <si>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</si>
  <si>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</si>
  <si>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</si>
  <si>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</si>
  <si>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</si>
  <si>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</si>
  <si>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</si>
  <si>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</si>
  <si>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</si>
  <si>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</si>
  <si>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</si>
  <si>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</si>
  <si>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</si>
  <si>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</si>
  <si>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</si>
  <si>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</si>
  <si>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</si>
  <si>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</si>
  <si>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</si>
  <si>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</si>
  <si>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</si>
  <si>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</si>
  <si>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</si>
  <si>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</si>
  <si>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</si>
  <si>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</si>
  <si>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</si>
  <si>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</si>
  <si>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</si>
  <si>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</si>
  <si>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</si>
  <si>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</si>
  <si>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</si>
  <si>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</si>
  <si>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</si>
  <si>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</si>
  <si>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</si>
  <si>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</si>
  <si>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</si>
  <si>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</si>
  <si>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</si>
  <si>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</si>
  <si>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</si>
  <si>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</si>
  <si>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</si>
  <si>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</si>
  <si>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</si>
  <si>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</si>
  <si>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</si>
  <si>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</si>
  <si>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</si>
  <si>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</si>
  <si>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</si>
  <si>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</si>
  <si>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</si>
  <si>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</si>
  <si>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</si>
  <si>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</si>
  <si>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</si>
  <si>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</si>
  <si>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</si>
  <si>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</si>
  <si>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</si>
  <si>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</si>
  <si>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</si>
  <si>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</si>
  <si>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</si>
  <si>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</si>
  <si>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</si>
  <si>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</si>
  <si>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</si>
  <si>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</si>
  <si>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</si>
  <si>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</si>
  <si>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</si>
  <si>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</si>
  <si>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</si>
  <si>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</si>
  <si>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</si>
  <si>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</si>
  <si>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</si>
  <si>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</si>
  <si>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</si>
  <si>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</si>
  <si>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</si>
  <si>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</si>
  <si>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</si>
  <si>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</si>
  <si>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</si>
  <si>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</si>
  <si>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</si>
  <si>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</si>
  <si>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</si>
  <si>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</si>
  <si>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</si>
  <si>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</si>
  <si>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</si>
  <si>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</si>
  <si>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</si>
  <si>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</si>
  <si>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</si>
  <si>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</si>
  <si>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</si>
  <si>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</si>
  <si>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</si>
  <si>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</si>
  <si>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</si>
  <si>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</si>
  <si>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</si>
  <si>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</si>
  <si>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</si>
  <si>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</si>
  <si>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</si>
  <si>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</si>
  <si>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</si>
  <si>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</si>
  <si>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</si>
  <si>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</si>
  <si>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</si>
  <si>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</si>
  <si>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</si>
  <si>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</si>
  <si>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</si>
  <si>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</si>
  <si>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</si>
  <si>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</si>
  <si>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</si>
  <si>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</si>
  <si>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</si>
  <si>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</si>
  <si>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</si>
  <si>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</si>
  <si>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</si>
  <si>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</si>
  <si>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</si>
  <si>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</si>
  <si>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</si>
  <si>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</si>
  <si>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</si>
  <si>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</si>
  <si>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</si>
  <si>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</si>
  <si>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</si>
  <si>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</si>
  <si>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</si>
  <si>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</si>
  <si>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</si>
  <si>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</si>
  <si>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</si>
  <si>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</si>
  <si>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</si>
  <si>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</si>
  <si>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</si>
  <si>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</si>
  <si>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</si>
  <si>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</si>
  <si>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</si>
  <si>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</si>
  <si>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</si>
  <si>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</si>
  <si>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</si>
  <si>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</si>
  <si>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</si>
  <si>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</si>
  <si>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</si>
  <si>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</si>
  <si>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</si>
  <si>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</si>
  <si>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</si>
  <si>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</si>
  <si>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</si>
  <si>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</si>
  <si>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</si>
  <si>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</si>
  <si>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</si>
  <si>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</si>
  <si>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</si>
  <si>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</si>
  <si>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</si>
  <si>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</si>
  <si>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</si>
  <si>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</si>
  <si>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</si>
  <si>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</si>
  <si>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</si>
  <si>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</si>
  <si>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</si>
  <si>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</si>
  <si>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</si>
  <si>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</si>
  <si>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</si>
  <si>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</si>
  <si>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</si>
  <si>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</si>
  <si>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</si>
  <si>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</si>
  <si>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</si>
  <si>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</si>
  <si>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</si>
  <si>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</si>
  <si>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</si>
  <si>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</si>
  <si>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</si>
  <si>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</si>
  <si>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</si>
  <si>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</si>
  <si>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</si>
  <si>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</si>
  <si>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</si>
  <si>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</si>
  <si>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</si>
  <si>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</si>
  <si>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</si>
  <si>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</si>
  <si>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</si>
  <si>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</si>
  <si>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</si>
  <si>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</si>
  <si>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</si>
  <si>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</si>
  <si>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</si>
  <si>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</si>
  <si>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</si>
  <si>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</si>
  <si>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</si>
  <si>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</si>
  <si>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</si>
  <si>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</si>
  <si>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</si>
  <si>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</si>
  <si>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</si>
  <si>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</si>
  <si>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</si>
  <si>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</si>
  <si>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</si>
  <si>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</si>
  <si>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</si>
  <si>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</si>
  <si>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</si>
  <si>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</si>
  <si>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</si>
  <si>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</si>
  <si>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</si>
  <si>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</si>
  <si>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</si>
  <si>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</si>
  <si>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</si>
  <si>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</si>
  <si>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</si>
  <si>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</si>
  <si>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</si>
  <si>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</si>
  <si>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</si>
  <si>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</si>
  <si>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</si>
  <si>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</si>
  <si>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</si>
  <si>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</si>
  <si>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</si>
  <si>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</si>
  <si>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</si>
  <si>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</si>
  <si>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</si>
  <si>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</si>
  <si>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</si>
  <si>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</si>
  <si>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</si>
  <si>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</si>
  <si>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</si>
  <si>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</si>
  <si>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</si>
  <si>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</si>
  <si>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</si>
  <si>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</si>
  <si>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</si>
  <si>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</si>
  <si>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</si>
  <si>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</si>
  <si>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</si>
  <si>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</si>
  <si>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</si>
  <si>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</si>
  <si>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</si>
  <si>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</si>
  <si>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</si>
  <si>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</si>
  <si>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</si>
  <si>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</si>
  <si>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</si>
  <si>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</si>
  <si>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</si>
  <si>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</si>
  <si>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</si>
  <si>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</si>
  <si>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</si>
  <si>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</si>
  <si>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</si>
  <si>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</si>
  <si>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</si>
  <si>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</si>
  <si>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</si>
  <si>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</si>
  <si>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</si>
  <si>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</si>
  <si>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</si>
  <si>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</si>
  <si>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</si>
  <si>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</si>
  <si>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</si>
  <si>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</si>
  <si>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</si>
  <si>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</si>
  <si>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</si>
  <si>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</si>
  <si>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</si>
  <si>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</si>
  <si>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</si>
  <si>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</si>
  <si>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</si>
  <si>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</si>
  <si>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</si>
  <si>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</si>
  <si>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</si>
  <si>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</si>
  <si>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</si>
  <si>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</si>
  <si>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</si>
  <si>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</si>
  <si>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</si>
  <si>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</si>
  <si>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</si>
  <si>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</si>
  <si>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</si>
  <si>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</si>
  <si>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</si>
  <si>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</si>
  <si>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</si>
  <si>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</si>
  <si>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</si>
  <si>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</si>
  <si>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</si>
  <si>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</si>
  <si>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</si>
  <si>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</si>
  <si>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</si>
  <si>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</si>
  <si>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</si>
  <si>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</si>
  <si>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</si>
  <si>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</si>
  <si>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</si>
  <si>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</si>
  <si>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</si>
  <si>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</si>
  <si>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</si>
  <si>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</si>
  <si>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</si>
  <si>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</si>
  <si>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</si>
  <si>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</si>
  <si>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</si>
  <si>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</si>
  <si>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</si>
  <si>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</si>
  <si>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</si>
  <si>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</si>
  <si>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</si>
  <si>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</si>
  <si>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</si>
  <si>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</si>
  <si>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</si>
  <si>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</si>
  <si>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</si>
  <si>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</si>
  <si>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</si>
  <si>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</si>
  <si>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</si>
  <si>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</si>
  <si>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</si>
  <si>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</si>
  <si>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</si>
  <si>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</si>
  <si>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</si>
  <si>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</si>
  <si>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</si>
  <si>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</si>
  <si>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</si>
  <si>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</si>
  <si>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</si>
  <si>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</si>
  <si>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</si>
  <si>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</si>
  <si>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</si>
  <si>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</si>
  <si>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</si>
  <si>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</si>
  <si>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</si>
  <si>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</si>
  <si>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</si>
  <si>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</si>
  <si>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</si>
  <si>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</si>
  <si>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</si>
  <si>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</si>
  <si>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</si>
  <si>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</si>
  <si>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</si>
  <si>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</si>
  <si>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</si>
  <si>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</si>
  <si>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</si>
  <si>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</si>
  <si>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</si>
  <si>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</si>
  <si>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</si>
  <si>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</si>
  <si>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</si>
  <si>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</si>
  <si>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</si>
  <si>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</si>
  <si>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</si>
  <si>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</si>
  <si>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</si>
  <si>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</si>
  <si>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</si>
  <si>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</si>
  <si>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</si>
  <si>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</si>
  <si>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</si>
  <si>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</si>
  <si>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</si>
  <si>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</si>
  <si>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</si>
  <si>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</si>
  <si>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</si>
  <si>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</si>
  <si>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</si>
  <si>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</si>
  <si>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</si>
  <si>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</si>
  <si>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</si>
  <si>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</si>
  <si>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</si>
  <si>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</si>
  <si>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</si>
  <si>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</si>
  <si>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</si>
  <si>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</si>
  <si>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</si>
  <si>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</si>
  <si>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</si>
  <si>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</si>
  <si>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</si>
  <si>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</si>
  <si>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</si>
  <si>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</si>
  <si>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</si>
  <si>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</si>
  <si>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</si>
  <si>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</si>
  <si>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</si>
  <si>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</si>
  <si>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</si>
  <si>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</si>
  <si>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</si>
  <si>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</si>
  <si>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</si>
  <si>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</si>
  <si>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</si>
  <si>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</si>
  <si>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</si>
  <si>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</si>
  <si>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</si>
  <si>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</si>
  <si>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</si>
  <si>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</si>
  <si>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</si>
  <si>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</si>
  <si>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</si>
  <si>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</si>
  <si>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</si>
  <si>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</si>
  <si>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</si>
  <si>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</si>
  <si>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</si>
  <si>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</si>
  <si>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</si>
  <si>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</si>
  <si>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</si>
  <si>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</si>
  <si>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</si>
  <si>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</si>
  <si>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</si>
  <si>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</si>
  <si>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</si>
  <si>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</si>
  <si>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</si>
  <si>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</si>
  <si>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</si>
  <si>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</si>
  <si>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</si>
  <si>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</si>
  <si>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</si>
  <si>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</si>
  <si>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</si>
  <si>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</si>
  <si>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</si>
  <si>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</si>
  <si>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</si>
  <si>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</si>
  <si>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</si>
  <si>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</si>
  <si>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</si>
  <si>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</si>
  <si>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</si>
  <si>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</si>
  <si>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</si>
  <si>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</si>
  <si>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</si>
  <si>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</si>
  <si>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</si>
  <si>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</si>
  <si>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</si>
  <si>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</si>
  <si>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</si>
  <si>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</si>
  <si>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</si>
  <si>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</si>
  <si>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</si>
  <si>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</si>
  <si>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</si>
  <si>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</si>
  <si>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</si>
  <si>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</si>
  <si>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</si>
  <si>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</si>
  <si>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</si>
  <si>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</si>
  <si>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</si>
  <si>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</si>
  <si>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</si>
  <si>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</si>
  <si>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</si>
  <si>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</si>
  <si>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</si>
  <si>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</si>
  <si>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</si>
  <si>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</si>
  <si>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</si>
  <si>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</si>
  <si>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</si>
  <si>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</si>
  <si>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</si>
  <si>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</si>
  <si>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</si>
  <si>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</si>
  <si>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</si>
  <si>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</si>
  <si>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</si>
  <si>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</si>
  <si>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</si>
  <si>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</si>
  <si>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</si>
  <si>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</si>
  <si>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</si>
  <si>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</si>
  <si>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</si>
  <si>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</si>
  <si>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</si>
  <si>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</si>
  <si>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</si>
  <si>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</si>
  <si>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</si>
  <si>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</si>
  <si>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</si>
  <si>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</si>
  <si>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</si>
  <si>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</si>
  <si>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</si>
  <si>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</si>
  <si>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</si>
  <si>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</si>
  <si>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</si>
  <si>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</si>
  <si>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</si>
  <si>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</si>
  <si>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</si>
  <si>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</si>
  <si>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</si>
  <si>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</si>
  <si>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</si>
  <si>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</si>
  <si>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</si>
  <si>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</si>
  <si>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</si>
  <si>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</si>
  <si>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</si>
  <si>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</si>
  <si>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</si>
  <si>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</si>
  <si>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</si>
  <si>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</si>
  <si>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</si>
  <si>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</si>
  <si>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</si>
  <si>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</si>
  <si>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</si>
  <si>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</si>
  <si>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</si>
  <si>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</si>
  <si>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</si>
  <si>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</si>
  <si>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</si>
  <si>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</si>
  <si>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</si>
  <si>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</si>
  <si>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</si>
  <si>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</si>
  <si>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</si>
  <si>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</si>
  <si>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</si>
  <si>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</si>
  <si>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</si>
  <si>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</si>
  <si>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</si>
  <si>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</si>
  <si>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</si>
  <si>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</si>
  <si>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</si>
  <si>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</si>
  <si>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</si>
  <si>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</si>
  <si>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</si>
  <si>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</si>
  <si>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</si>
  <si>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</si>
  <si>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</si>
  <si>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</si>
  <si>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</si>
  <si>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</si>
  <si>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</si>
  <si>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</si>
  <si>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</si>
  <si>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</si>
  <si>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</si>
  <si>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</si>
  <si>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</si>
  <si>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</si>
  <si>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</si>
  <si>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</si>
  <si>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</si>
  <si>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</si>
  <si>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</si>
  <si>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</si>
  <si>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</si>
  <si>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</si>
  <si>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</si>
  <si>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</si>
  <si>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</si>
  <si>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</si>
  <si>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</si>
  <si>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</si>
  <si>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</si>
  <si>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</si>
  <si>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</si>
  <si>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</si>
  <si>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</si>
  <si>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</si>
  <si>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</si>
  <si>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</si>
  <si>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</si>
  <si>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</si>
  <si>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</si>
  <si>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</si>
  <si>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</si>
  <si>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</si>
  <si>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</si>
  <si>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</si>
  <si>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</si>
  <si>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</si>
  <si>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</si>
  <si>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</si>
  <si>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</si>
  <si>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</si>
  <si>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</si>
  <si>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</si>
  <si>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</si>
  <si>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</si>
  <si>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</si>
  <si>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</si>
  <si>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</si>
  <si>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</si>
  <si>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</si>
  <si>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</si>
  <si>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</si>
  <si>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</si>
  <si>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</si>
  <si>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</si>
  <si>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</si>
  <si>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</si>
  <si>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</si>
  <si>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</si>
  <si>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</si>
  <si>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</si>
  <si>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</si>
  <si>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</si>
  <si>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</si>
  <si>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</si>
  <si>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</si>
  <si>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</si>
  <si>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</si>
  <si>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</si>
  <si>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</si>
  <si>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</si>
  <si>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</si>
  <si>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</si>
  <si>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</si>
  <si>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</si>
  <si>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</si>
  <si>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</si>
  <si>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</si>
  <si>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</si>
  <si>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</si>
  <si>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</si>
  <si>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</si>
  <si>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</si>
  <si>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</si>
  <si>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</si>
  <si>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</si>
  <si>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</si>
  <si>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</si>
  <si>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</si>
  <si>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</si>
  <si>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</si>
  <si>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</si>
  <si>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</si>
  <si>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</si>
  <si>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</si>
  <si>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</si>
  <si>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</si>
  <si>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</si>
  <si>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</si>
  <si>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</si>
  <si>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</si>
  <si>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</si>
  <si>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</si>
  <si>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</si>
  <si>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</si>
  <si>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</si>
  <si>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</si>
  <si>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</si>
  <si>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</si>
  <si>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</si>
  <si>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</si>
  <si>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</si>
  <si>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</si>
  <si>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</si>
  <si>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</si>
  <si>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</si>
  <si>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</si>
  <si>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</si>
  <si>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</si>
  <si>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</si>
  <si>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</si>
  <si>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</si>
  <si>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</si>
  <si>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</si>
  <si>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</si>
  <si>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</si>
  <si>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</si>
  <si>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</si>
  <si>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</si>
  <si>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</si>
  <si>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</si>
  <si>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</si>
  <si>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</si>
  <si>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</si>
  <si>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</si>
  <si>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</si>
  <si>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</si>
  <si>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</si>
  <si>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</si>
  <si>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</si>
  <si>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</si>
  <si>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</si>
  <si>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</si>
  <si>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</si>
  <si>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</si>
  <si>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</si>
  <si>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</si>
  <si>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</si>
  <si>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</si>
  <si>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</si>
  <si>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</si>
  <si>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</si>
  <si>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</si>
  <si>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</si>
  <si>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</si>
  <si>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</si>
  <si>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</si>
  <si>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</si>
  <si>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</si>
  <si>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</si>
  <si>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</si>
  <si>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</si>
  <si>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</si>
  <si>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</si>
  <si>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</si>
  <si>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</si>
  <si>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</si>
  <si>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</si>
  <si>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</si>
  <si>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</si>
  <si>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</si>
  <si>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</si>
  <si>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</si>
  <si>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</si>
  <si>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</si>
  <si>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</si>
  <si>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</si>
  <si>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</si>
  <si>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</si>
  <si>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</si>
  <si>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</si>
  <si>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</si>
  <si>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</si>
  <si>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</si>
  <si>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</si>
  <si>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</si>
  <si>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</si>
  <si>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</si>
  <si>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</si>
  <si>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</si>
  <si>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</si>
  <si>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</si>
  <si>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</si>
  <si>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</si>
  <si>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</si>
  <si>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</si>
  <si>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</si>
  <si>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</si>
  <si>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</si>
  <si>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</si>
  <si>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</si>
  <si>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</si>
  <si>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</si>
  <si>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</si>
  <si>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</si>
  <si>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</si>
  <si>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</si>
  <si>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</si>
  <si>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</si>
  <si>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</si>
  <si>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</si>
  <si>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</si>
  <si>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</si>
  <si>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</si>
  <si>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</si>
  <si>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</si>
  <si>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</si>
  <si>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</si>
  <si>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</si>
  <si>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</si>
  <si>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</si>
  <si>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</si>
  <si>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</si>
  <si>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</si>
  <si>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</si>
  <si>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</si>
  <si>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</si>
  <si>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</si>
  <si>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</si>
  <si>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</si>
  <si>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</si>
  <si>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</si>
  <si>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</si>
  <si>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</si>
  <si>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</si>
  <si>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</si>
  <si>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</si>
  <si>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</si>
  <si>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</si>
  <si>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</si>
  <si>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</si>
  <si>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</si>
  <si>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</si>
  <si>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</si>
  <si>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</si>
  <si>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</si>
  <si>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</si>
  <si>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</si>
  <si>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</si>
  <si>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</si>
  <si>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</si>
  <si>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</si>
  <si>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</si>
  <si>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</si>
  <si>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</si>
  <si>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</si>
  <si>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</si>
  <si>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</si>
  <si>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</si>
  <si>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</si>
  <si>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</si>
  <si>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</si>
  <si>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</si>
  <si>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</si>
  <si>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</si>
  <si>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</si>
  <si>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</si>
  <si>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</si>
  <si>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</si>
  <si>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</si>
  <si>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</si>
  <si>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</si>
  <si>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</si>
  <si>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</si>
  <si>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</si>
  <si>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</si>
  <si>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</si>
  <si>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</si>
  <si>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</si>
  <si>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</si>
  <si>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</si>
  <si>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</si>
  <si>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</si>
  <si>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</si>
  <si>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</si>
  <si>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</si>
  <si>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</si>
  <si>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</si>
  <si>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</si>
  <si>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</si>
  <si>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</si>
  <si>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</si>
  <si>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</si>
  <si>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</si>
  <si>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</si>
  <si>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</si>
  <si>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</si>
  <si>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</si>
  <si>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</si>
  <si>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</si>
  <si>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</si>
  <si>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</si>
  <si>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</si>
  <si>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</si>
  <si>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</si>
  <si>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</si>
  <si>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</si>
  <si>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</si>
  <si>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</si>
  <si>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</si>
  <si>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</si>
  <si>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</si>
  <si>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</si>
  <si>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</si>
  <si>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</si>
  <si>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</si>
  <si>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</si>
  <si>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</si>
  <si>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</si>
  <si>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</si>
  <si>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</si>
  <si>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</si>
  <si>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</si>
  <si>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</si>
  <si>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</si>
  <si>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</si>
  <si>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</si>
  <si>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</si>
  <si>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</si>
  <si>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</si>
  <si>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</si>
  <si>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</si>
  <si>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</si>
  <si>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</si>
  <si>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</si>
  <si>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</si>
  <si>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</si>
  <si>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</si>
  <si>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</si>
  <si>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</si>
  <si>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</si>
  <si>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</si>
  <si>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</si>
  <si>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</si>
  <si>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</si>
  <si>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</si>
  <si>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</si>
  <si>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</si>
  <si>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</si>
  <si>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</si>
  <si>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</si>
  <si>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</si>
  <si>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</si>
  <si>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</si>
  <si>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</si>
  <si>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</si>
  <si>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</si>
  <si>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</si>
  <si>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</si>
  <si>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</si>
  <si>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</si>
  <si>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</si>
  <si>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</si>
  <si>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</si>
  <si>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</si>
  <si>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</si>
  <si>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</si>
  <si>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</si>
  <si>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</si>
  <si>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</si>
  <si>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</si>
  <si>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</si>
  <si>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</si>
  <si>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</si>
  <si>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</si>
  <si>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</si>
  <si>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</si>
  <si>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</si>
  <si>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</si>
  <si>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</si>
  <si>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</si>
  <si>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</si>
  <si>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</si>
  <si>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</si>
  <si>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</si>
  <si>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</si>
  <si>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</si>
  <si>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</si>
  <si>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</si>
  <si>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</si>
  <si>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</si>
  <si>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</si>
  <si>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</si>
  <si>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</si>
  <si>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</si>
  <si>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</si>
  <si>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</si>
  <si>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</si>
  <si>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</si>
  <si>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</si>
  <si>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</si>
  <si>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</si>
  <si>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</si>
  <si>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</si>
  <si>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</si>
  <si>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</si>
  <si>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</si>
  <si>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</si>
  <si>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</si>
  <si>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</si>
  <si>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</si>
  <si>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</si>
  <si>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</si>
  <si>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</si>
  <si>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</si>
  <si>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</si>
  <si>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</si>
  <si>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</si>
  <si>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</si>
  <si>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</si>
  <si>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</si>
  <si>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</si>
  <si>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</si>
  <si>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</si>
  <si>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</si>
  <si>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</si>
  <si>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</si>
  <si>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</si>
  <si>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</si>
  <si>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</si>
  <si>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</si>
  <si>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</si>
  <si>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</si>
  <si>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</si>
  <si>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</si>
  <si>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</si>
  <si>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</si>
  <si>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</si>
  <si>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</si>
  <si>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</si>
  <si>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</si>
  <si>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</si>
  <si>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</si>
  <si>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</si>
  <si>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</si>
  <si>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</si>
  <si>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</si>
  <si>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</si>
  <si>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</si>
  <si>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</si>
  <si>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</si>
  <si>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</si>
  <si>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</si>
  <si>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</si>
  <si>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</si>
  <si>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</si>
  <si>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</si>
  <si>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</si>
  <si>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</si>
  <si>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</si>
  <si>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</si>
  <si>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</si>
  <si>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</si>
  <si>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</si>
  <si>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</si>
  <si>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</si>
  <si>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</si>
  <si>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</si>
  <si>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</si>
  <si>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</si>
  <si>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</si>
  <si>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</si>
  <si>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</si>
  <si>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</si>
  <si>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</si>
  <si>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</si>
  <si>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</si>
  <si>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</si>
  <si>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</si>
  <si>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</si>
  <si>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</si>
  <si>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</si>
  <si>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</si>
  <si>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</si>
  <si>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</si>
  <si>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</si>
  <si>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</si>
  <si>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</si>
  <si>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</si>
  <si>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</si>
  <si>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</si>
  <si>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</si>
  <si>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</si>
  <si>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</si>
  <si>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</si>
  <si>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</si>
  <si>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</si>
  <si>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</si>
  <si>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</si>
  <si>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</si>
  <si>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</si>
  <si>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</si>
  <si>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</si>
  <si>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</si>
  <si>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</si>
  <si>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</si>
  <si>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</si>
  <si>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</si>
  <si>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</si>
  <si>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</si>
  <si>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</si>
  <si>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</si>
  <si>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</si>
  <si>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</si>
  <si>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</si>
  <si>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</si>
  <si>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</si>
  <si>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</si>
  <si>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</si>
  <si>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</si>
  <si>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</si>
  <si>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</si>
  <si>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</si>
  <si>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</si>
  <si>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</si>
  <si>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</si>
  <si>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</si>
  <si>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</si>
  <si>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</si>
  <si>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</si>
  <si>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</si>
  <si>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</si>
  <si>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</si>
  <si>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</si>
  <si>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</si>
  <si>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</si>
  <si>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</si>
  <si>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</si>
  <si>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</si>
  <si>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</si>
  <si>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</si>
  <si>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</si>
  <si>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</si>
  <si>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</si>
  <si>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</si>
  <si>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</si>
  <si>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</si>
  <si>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</si>
  <si>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</si>
  <si>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</si>
  <si>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</si>
  <si>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</si>
  <si>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</si>
  <si>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</si>
  <si>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</si>
  <si>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</si>
  <si>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</si>
  <si>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</si>
  <si>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</si>
  <si>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</si>
  <si>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</si>
  <si>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</si>
  <si>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</si>
  <si>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</si>
  <si>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</si>
  <si>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</si>
  <si>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</si>
  <si>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</si>
  <si>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</si>
  <si>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</si>
  <si>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</si>
  <si>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</si>
  <si>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</si>
  <si>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</si>
  <si>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</si>
  <si>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</si>
  <si>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</si>
  <si>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</si>
  <si>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</si>
  <si>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</si>
  <si>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</si>
  <si>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</si>
  <si>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</si>
  <si>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</si>
  <si>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</si>
  <si>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</si>
  <si>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</si>
  <si>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</si>
  <si>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</si>
  <si>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</si>
  <si>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</si>
  <si>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</si>
  <si>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</si>
  <si>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</si>
  <si>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</si>
  <si>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</si>
  <si>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</si>
  <si>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</si>
  <si>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</si>
  <si>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</si>
  <si>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</si>
  <si>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</si>
  <si>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</si>
  <si>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</si>
  <si>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</si>
  <si>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</si>
  <si>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</si>
  <si>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</si>
  <si>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</si>
  <si>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</si>
  <si>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</si>
  <si>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</si>
  <si>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</si>
  <si>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</si>
  <si>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</si>
  <si>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</si>
  <si>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</si>
  <si>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</si>
  <si>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</si>
  <si>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</si>
  <si>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</si>
  <si>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</si>
  <si>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</si>
  <si>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</si>
  <si>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</si>
  <si>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</si>
  <si>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</si>
  <si>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</si>
  <si>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</si>
  <si>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</si>
  <si>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</si>
  <si>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</si>
  <si>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</si>
  <si>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</si>
  <si>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</si>
  <si>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</si>
  <si>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</si>
  <si>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</si>
  <si>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</si>
  <si>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</si>
  <si>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</si>
  <si>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</si>
  <si>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</si>
  <si>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</si>
  <si>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</si>
  <si>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</si>
  <si>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</si>
  <si>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</si>
  <si>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</si>
  <si>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</si>
  <si>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</si>
  <si>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</si>
  <si>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</si>
  <si>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</si>
  <si>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</si>
  <si>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</si>
  <si>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</si>
  <si>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</si>
  <si>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</si>
  <si>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</si>
  <si>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</si>
  <si>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</si>
  <si>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</si>
  <si>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</si>
  <si>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</si>
  <si>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</si>
  <si>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</si>
  <si>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</si>
  <si>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</si>
  <si>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</si>
  <si>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</si>
  <si>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</si>
  <si>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</si>
  <si>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</si>
  <si>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</si>
  <si>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</si>
  <si>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</si>
  <si>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</si>
  <si>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</si>
  <si>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</si>
  <si>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</si>
  <si>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</si>
  <si>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</si>
  <si>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</si>
  <si>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</si>
  <si>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</si>
  <si>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</si>
  <si>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</si>
  <si>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</si>
  <si>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</si>
  <si>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</si>
  <si>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</si>
  <si>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</si>
  <si>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</si>
  <si>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</si>
  <si>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</si>
  <si>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</si>
  <si>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</si>
  <si>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</si>
  <si>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</si>
  <si>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</si>
  <si>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</si>
  <si>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</si>
  <si>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</si>
  <si>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</si>
  <si>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</si>
  <si>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</si>
  <si>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</si>
  <si>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</si>
  <si>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</si>
  <si>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</si>
  <si>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</si>
  <si>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</si>
  <si>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</si>
  <si>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</si>
  <si>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</si>
  <si>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</si>
  <si>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</si>
  <si>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</si>
  <si>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</si>
  <si>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</si>
  <si>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</si>
  <si>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</si>
  <si>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</si>
  <si>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</si>
  <si>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</si>
  <si>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</si>
  <si>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</si>
  <si>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</si>
  <si>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</si>
  <si>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</si>
  <si>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</si>
  <si>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</si>
  <si>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</si>
  <si>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</si>
  <si>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</si>
  <si>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</si>
  <si>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</si>
  <si>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</si>
  <si>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</si>
  <si>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</si>
  <si>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</si>
  <si>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</si>
  <si>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</si>
  <si>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</si>
  <si>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</si>
  <si>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</si>
  <si>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</si>
  <si>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</si>
  <si>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</si>
  <si>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</si>
  <si>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</si>
  <si>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</si>
  <si>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</si>
  <si>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</si>
  <si>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</si>
  <si>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</si>
  <si>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</si>
  <si>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</si>
  <si>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</si>
  <si>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</si>
  <si>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</si>
  <si>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</si>
  <si>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</si>
  <si>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</si>
  <si>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</si>
  <si>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</si>
  <si>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</si>
  <si>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</si>
  <si>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</si>
  <si>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</si>
  <si>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</si>
  <si>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</si>
  <si>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</si>
  <si>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</si>
  <si>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</si>
  <si>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</si>
  <si>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</si>
  <si>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</si>
  <si>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</si>
  <si>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</si>
  <si>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</si>
  <si>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</si>
  <si>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</si>
  <si>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</si>
  <si>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</si>
  <si>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</si>
  <si>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</si>
  <si>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</si>
  <si>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</si>
  <si>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</si>
  <si>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</si>
  <si>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</si>
  <si>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</si>
  <si>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</si>
  <si>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</si>
  <si>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</si>
  <si>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</si>
  <si>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</si>
  <si>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</si>
  <si>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</si>
  <si>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</si>
  <si>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</si>
  <si>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</si>
  <si>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</si>
  <si>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</si>
  <si>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</si>
  <si>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</si>
  <si>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</si>
  <si>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</si>
  <si>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</si>
  <si>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</si>
  <si>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</si>
  <si>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</si>
  <si>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</si>
  <si>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</si>
  <si>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</si>
  <si>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</si>
  <si>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</si>
  <si>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</si>
  <si>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</si>
  <si>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</si>
  <si>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</si>
  <si>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</si>
  <si>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</si>
  <si>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</si>
  <si>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</si>
  <si>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</si>
  <si>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</si>
  <si>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</si>
  <si>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</si>
  <si>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</si>
  <si>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</si>
  <si>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</si>
  <si>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</si>
  <si>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</si>
  <si>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</si>
  <si>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</si>
  <si>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</si>
  <si>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</si>
  <si>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</si>
  <si>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</si>
  <si>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</si>
  <si>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</si>
  <si>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</si>
  <si>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</si>
  <si>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</si>
  <si>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</si>
  <si>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</si>
  <si>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</si>
  <si>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</si>
  <si>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</si>
  <si>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</si>
  <si>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</si>
  <si>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</si>
  <si>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</si>
  <si>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</si>
  <si>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</si>
  <si>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</si>
  <si>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</si>
  <si>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</si>
  <si>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</si>
  <si>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</si>
  <si>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</si>
  <si>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</si>
  <si>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</si>
  <si>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</si>
  <si>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</si>
  <si>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</si>
  <si>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</si>
  <si>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</si>
  <si>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</si>
  <si>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</si>
  <si>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</si>
  <si>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</si>
  <si>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</si>
  <si>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</si>
  <si>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</si>
  <si>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</si>
  <si>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</si>
  <si>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</si>
  <si>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</si>
  <si>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</si>
  <si>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</si>
  <si>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</si>
  <si>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</si>
  <si>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</si>
  <si>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</si>
  <si>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</si>
  <si>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</si>
  <si>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</si>
  <si>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</si>
  <si>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</si>
  <si>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</si>
  <si>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</si>
  <si>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</si>
  <si>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</si>
  <si>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</si>
  <si>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</si>
  <si>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</si>
  <si>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</si>
  <si>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</si>
  <si>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</si>
  <si>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</si>
  <si>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</si>
  <si>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</si>
  <si>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</si>
  <si>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</si>
  <si>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</si>
  <si>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</si>
  <si>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</si>
  <si>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</si>
  <si>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</si>
  <si>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</si>
  <si>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</si>
  <si>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</si>
  <si>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</si>
  <si>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</si>
  <si>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</si>
  <si>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</si>
  <si>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</si>
  <si>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</si>
  <si>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</si>
  <si>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</si>
  <si>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</si>
  <si>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</si>
  <si>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</si>
  <si>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</si>
  <si>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</si>
  <si>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</si>
  <si>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</si>
  <si>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</si>
  <si>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</si>
  <si>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</si>
  <si>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</si>
  <si>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</si>
  <si>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</si>
  <si>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</si>
  <si>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</si>
  <si>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</si>
  <si>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</si>
  <si>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</si>
  <si>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</si>
  <si>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</si>
  <si>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</si>
  <si>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</si>
  <si>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</si>
  <si>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</si>
  <si>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</si>
  <si>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</si>
  <si>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</si>
  <si>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</si>
  <si>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</si>
  <si>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</si>
  <si>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</si>
  <si>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</si>
  <si>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</si>
  <si>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</si>
  <si>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</si>
  <si>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</si>
  <si>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</si>
  <si>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</si>
  <si>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</si>
  <si>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</si>
  <si>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</si>
  <si>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</si>
  <si>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</si>
  <si>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</si>
  <si>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</si>
  <si>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</si>
  <si>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</si>
  <si>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</si>
  <si>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</si>
  <si>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</si>
  <si>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</si>
  <si>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</si>
  <si>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</si>
  <si>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</si>
  <si>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</si>
  <si>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</si>
  <si>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</si>
  <si>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</si>
  <si>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</si>
  <si>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</si>
  <si>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</si>
  <si>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</si>
  <si>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</si>
  <si>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</si>
  <si>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</si>
  <si>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</si>
  <si>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</si>
  <si>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</si>
  <si>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</si>
  <si>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</si>
  <si>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</si>
  <si>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</si>
  <si>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</si>
  <si>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</si>
  <si>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</si>
  <si>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</si>
  <si>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</si>
  <si>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</si>
  <si>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</si>
  <si>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</si>
  <si>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</si>
  <si>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</si>
  <si>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</si>
  <si>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</si>
  <si>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</si>
  <si>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</si>
  <si>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</si>
  <si>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</si>
  <si>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</si>
  <si>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</si>
  <si>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</si>
  <si>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</si>
  <si>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</si>
  <si>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</si>
  <si>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</si>
  <si>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</si>
  <si>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</si>
  <si>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</si>
  <si>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</si>
  <si>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</si>
  <si>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</si>
  <si>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</si>
  <si>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</si>
  <si>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</si>
  <si>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</si>
  <si>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</si>
  <si>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</si>
  <si>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</si>
  <si>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</si>
  <si>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</si>
  <si>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</si>
  <si>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</si>
  <si>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</si>
  <si>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</si>
  <si>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</si>
  <si>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</si>
  <si>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</si>
  <si>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</si>
  <si>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</si>
  <si>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</si>
  <si>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</si>
  <si>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</si>
  <si>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</si>
  <si>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</si>
  <si>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</si>
  <si>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</si>
  <si>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</si>
  <si>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</si>
  <si>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</si>
  <si>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</si>
  <si>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</si>
  <si>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</si>
  <si>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</si>
  <si>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</si>
  <si>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</si>
  <si>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</si>
  <si>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</si>
  <si>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</si>
  <si>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</si>
  <si>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</si>
  <si>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</si>
  <si>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</si>
  <si>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</si>
  <si>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</si>
  <si>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</si>
  <si>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</si>
  <si>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</si>
  <si>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</si>
  <si>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</si>
  <si>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</si>
  <si>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</si>
  <si>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</si>
  <si>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</si>
  <si>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</si>
  <si>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</si>
  <si>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</si>
  <si>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</si>
  <si>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</si>
  <si>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</si>
  <si>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</si>
  <si>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</si>
  <si>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</si>
  <si>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</si>
  <si>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</si>
  <si>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</si>
  <si>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</si>
  <si>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</si>
  <si>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</si>
  <si>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</si>
  <si>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</si>
  <si>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</si>
  <si>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</si>
  <si>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</si>
  <si>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</si>
  <si>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</si>
  <si>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</si>
  <si>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</si>
  <si>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</si>
  <si>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</si>
  <si>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</si>
  <si>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</si>
  <si>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</si>
  <si>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</si>
  <si>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</si>
  <si>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</si>
  <si>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</si>
  <si>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</si>
  <si>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</si>
  <si>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</si>
  <si>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</si>
  <si>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</si>
  <si>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</si>
  <si>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</si>
  <si>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</si>
  <si>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</si>
  <si>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</si>
  <si>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</si>
  <si>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</si>
  <si>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</si>
  <si>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</si>
  <si>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</si>
  <si>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</si>
  <si>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</si>
  <si>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</si>
  <si>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</si>
  <si>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</si>
  <si>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</si>
  <si>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</si>
  <si>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</si>
  <si>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</si>
  <si>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</si>
  <si>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</si>
  <si>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</si>
  <si>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</si>
  <si>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</si>
  <si>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</si>
  <si>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</si>
  <si>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</si>
  <si>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</si>
  <si>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</si>
  <si>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</si>
  <si>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</si>
  <si>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</si>
  <si>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</si>
  <si>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</si>
  <si>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</si>
  <si>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</si>
  <si>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</si>
  <si>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</si>
  <si>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</si>
  <si>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</si>
  <si>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</si>
  <si>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</si>
  <si>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</si>
  <si>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</si>
  <si>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</si>
  <si>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</si>
  <si>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</si>
  <si>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</si>
  <si>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</si>
  <si>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</si>
  <si>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</si>
  <si>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</si>
  <si>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</si>
  <si>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</si>
  <si>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</si>
  <si>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</si>
  <si>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</si>
  <si>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</si>
  <si>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</si>
  <si>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</si>
  <si>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</si>
  <si>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</si>
  <si>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</si>
  <si>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</si>
  <si>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</si>
  <si>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</si>
  <si>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</si>
  <si>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</si>
  <si>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</si>
  <si>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</si>
  <si>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</si>
  <si>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</si>
  <si>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</si>
  <si>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</si>
  <si>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</si>
  <si>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</si>
  <si>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</si>
  <si>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</si>
  <si>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</si>
  <si>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</si>
  <si>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</si>
  <si>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</si>
  <si>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</si>
  <si>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</si>
  <si>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</si>
  <si>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</si>
  <si>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</si>
  <si>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</si>
  <si>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</si>
  <si>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</si>
  <si>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</si>
  <si>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</si>
  <si>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</si>
  <si>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</si>
  <si>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</si>
  <si>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</si>
  <si>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</si>
  <si>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</si>
  <si>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</si>
  <si>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</si>
  <si>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</si>
  <si>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</si>
  <si>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</si>
  <si>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</si>
  <si>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</si>
  <si>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</si>
  <si>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</si>
  <si>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</si>
  <si>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</si>
  <si>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</si>
  <si>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</si>
  <si>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</si>
  <si>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</si>
  <si>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</si>
  <si>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</si>
  <si>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</si>
  <si>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</si>
  <si>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</si>
  <si>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</si>
  <si>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</si>
  <si>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</si>
  <si>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</si>
  <si>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</si>
  <si>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</si>
  <si>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</si>
  <si>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</si>
  <si>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</si>
  <si>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</si>
  <si>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</si>
  <si>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</si>
  <si>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</si>
  <si>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</si>
  <si>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</si>
  <si>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</si>
  <si>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</si>
  <si>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</si>
  <si>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</si>
  <si>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</si>
  <si>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</si>
  <si>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</si>
  <si>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</si>
  <si>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</si>
  <si>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</si>
  <si>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</si>
  <si>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</si>
  <si>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</si>
  <si>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</si>
  <si>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</si>
  <si>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</si>
  <si>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</si>
  <si>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</si>
  <si>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</si>
  <si>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</si>
  <si>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</si>
  <si>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</si>
  <si>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</si>
  <si>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</si>
  <si>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</si>
  <si>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</si>
  <si>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</si>
  <si>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</si>
  <si>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</si>
  <si>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</si>
  <si>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</si>
  <si>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</si>
  <si>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</si>
  <si>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</si>
  <si>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</si>
  <si>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</si>
  <si>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</si>
  <si>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</si>
  <si>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</si>
  <si>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</si>
  <si>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</si>
  <si>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</si>
  <si>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</si>
  <si>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</si>
  <si>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</si>
  <si>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</si>
  <si>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</si>
  <si>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</si>
  <si>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</si>
  <si>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</si>
  <si>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</si>
  <si>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</si>
  <si>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</si>
  <si>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</si>
  <si>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</si>
  <si>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</si>
  <si>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</si>
  <si>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</si>
  <si>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</si>
  <si>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</si>
  <si>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</si>
  <si>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</si>
  <si>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</si>
  <si>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</si>
  <si>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</si>
  <si>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</si>
  <si>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</si>
  <si>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</si>
  <si>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</si>
  <si>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</si>
  <si>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</si>
  <si>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</si>
  <si>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</si>
  <si>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</si>
  <si>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</si>
  <si>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</si>
  <si>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</si>
  <si>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</si>
  <si>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</si>
  <si>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</si>
  <si>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</si>
  <si>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</si>
  <si>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</si>
  <si>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</si>
  <si>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</si>
  <si>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</si>
  <si>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</si>
  <si>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</si>
  <si>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</si>
  <si>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</si>
  <si>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</si>
  <si>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</si>
  <si>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</si>
  <si>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</si>
  <si>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</si>
  <si>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</si>
  <si>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</si>
  <si>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</si>
  <si>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</si>
  <si>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</si>
  <si>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</si>
  <si>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</si>
  <si>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</si>
  <si>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</si>
  <si>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</si>
  <si>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</si>
  <si>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</si>
  <si>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</si>
  <si>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</si>
  <si>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</si>
  <si>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</si>
  <si>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</si>
  <si>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</si>
  <si>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</si>
  <si>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</si>
  <si>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</si>
  <si>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</si>
  <si>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</si>
  <si>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</si>
  <si>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</si>
  <si>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</si>
  <si>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</si>
  <si>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</si>
  <si>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</si>
  <si>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</si>
  <si>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</si>
  <si>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</si>
  <si>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</si>
  <si>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</si>
  <si>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</si>
  <si>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</si>
  <si>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</si>
  <si>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</si>
  <si>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</si>
  <si>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</si>
  <si>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</si>
  <si>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</si>
  <si>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</si>
  <si>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</si>
  <si>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</si>
  <si>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</si>
  <si>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</si>
  <si>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</si>
  <si>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</si>
  <si>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</si>
  <si>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</si>
  <si>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</si>
  <si>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</si>
  <si>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</si>
  <si>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</si>
  <si>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</si>
  <si>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</si>
  <si>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</si>
  <si>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</si>
  <si>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</si>
  <si>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</si>
  <si>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</si>
  <si>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</si>
  <si>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</si>
  <si>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</si>
  <si>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</si>
  <si>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</si>
  <si>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</si>
  <si>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</si>
  <si>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</si>
  <si>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</si>
  <si>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</si>
  <si>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</si>
  <si>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</si>
  <si>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</si>
  <si>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</si>
  <si>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</si>
  <si>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</si>
  <si>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</si>
  <si>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</si>
  <si>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</si>
  <si>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</si>
  <si>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</si>
  <si>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</si>
  <si>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</si>
  <si>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</si>
  <si>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</si>
  <si>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</si>
  <si>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</si>
  <si>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</si>
  <si>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</si>
  <si>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</si>
  <si>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</si>
  <si>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</si>
  <si>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</si>
  <si>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</si>
  <si>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</si>
  <si>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</si>
  <si>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</si>
  <si>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</si>
  <si>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</si>
  <si>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</si>
  <si>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</si>
  <si>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</si>
  <si>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</si>
  <si>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</si>
  <si>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</si>
  <si>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</si>
  <si>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</si>
  <si>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</si>
  <si>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</si>
  <si>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</si>
  <si>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</si>
  <si>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</si>
  <si>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</si>
  <si>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</si>
  <si>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</si>
  <si>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</si>
  <si>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</si>
  <si>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</si>
  <si>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</si>
  <si>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</si>
  <si>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</si>
  <si>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</si>
  <si>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</si>
  <si>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</si>
  <si>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</si>
  <si>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</si>
  <si>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</si>
  <si>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</si>
  <si>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</si>
  <si>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</si>
  <si>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</si>
  <si>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</si>
  <si>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</si>
  <si>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</si>
  <si>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</si>
  <si>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</si>
  <si>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</si>
  <si>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</si>
  <si>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</si>
  <si>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</si>
  <si>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</si>
  <si>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</si>
  <si>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</si>
  <si>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</si>
  <si>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</si>
  <si>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</si>
  <si>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</si>
  <si>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</si>
  <si>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</si>
  <si>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</si>
  <si>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</si>
  <si>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</si>
  <si>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</si>
  <si>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</si>
  <si>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</si>
  <si>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</si>
  <si>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</si>
  <si>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</si>
  <si>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</si>
  <si>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</si>
  <si>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</si>
  <si>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</si>
  <si>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</si>
  <si>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</si>
  <si>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</si>
  <si>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</si>
  <si>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</si>
  <si>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</si>
  <si>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</si>
  <si>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</si>
  <si>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</si>
  <si>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</si>
  <si>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</si>
  <si>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</si>
  <si>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</si>
  <si>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</si>
  <si>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</si>
  <si>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</si>
  <si>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</si>
  <si>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</si>
  <si>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</si>
  <si>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</si>
  <si>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</si>
  <si>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</si>
  <si>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</si>
  <si>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</si>
  <si>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</si>
  <si>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</si>
  <si>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</si>
  <si>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</si>
  <si>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</si>
  <si>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</si>
  <si>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</si>
  <si>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</si>
  <si>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</si>
  <si>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</si>
  <si>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</si>
  <si>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</si>
  <si>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</si>
  <si>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</si>
  <si>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</si>
  <si>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</si>
  <si>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</si>
  <si>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</si>
  <si>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</si>
  <si>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</si>
  <si>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</si>
  <si>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</si>
  <si>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</si>
  <si>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</si>
  <si>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</si>
  <si>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</si>
  <si>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</si>
  <si>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</si>
  <si>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</si>
  <si>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</si>
  <si>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</si>
  <si>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</si>
  <si>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</si>
  <si>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</si>
  <si>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</si>
  <si>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</si>
  <si>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</si>
  <si>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</si>
  <si>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</si>
  <si>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</si>
  <si>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</si>
  <si>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</si>
  <si>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</si>
  <si>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</si>
  <si>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</si>
  <si>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</si>
  <si>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</si>
  <si>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</si>
  <si>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</si>
  <si>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</si>
  <si>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</si>
  <si>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</si>
  <si>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</si>
  <si>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</si>
  <si>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</si>
  <si>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</si>
  <si>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</si>
  <si>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</si>
  <si>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</si>
  <si>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</si>
  <si>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</si>
  <si>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</si>
  <si>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</si>
  <si>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</si>
  <si>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</si>
  <si>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</si>
  <si>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</si>
  <si>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</si>
  <si>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</si>
  <si>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</si>
  <si>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</si>
  <si>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</si>
  <si>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</si>
  <si>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</si>
  <si>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</si>
  <si>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</si>
  <si>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</si>
  <si>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</si>
  <si>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</si>
  <si>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</si>
  <si>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</si>
  <si>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</si>
  <si>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</si>
  <si>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</si>
  <si>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</si>
  <si>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</si>
  <si>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</si>
  <si>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</si>
  <si>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</si>
  <si>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</si>
  <si>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</si>
  <si>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</si>
  <si>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</si>
  <si>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</si>
  <si>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</si>
  <si>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</si>
  <si>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</si>
  <si>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</si>
  <si>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</si>
  <si>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</si>
  <si>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</si>
  <si>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</si>
  <si>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</si>
  <si>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</si>
  <si>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</si>
  <si>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</si>
  <si>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</si>
  <si>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</si>
  <si>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</si>
  <si>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</si>
  <si>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</si>
  <si>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</si>
  <si>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</si>
  <si>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</si>
  <si>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</si>
  <si>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</si>
  <si>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</si>
  <si>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</si>
  <si>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</si>
  <si>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</si>
  <si>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</si>
  <si>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</si>
  <si>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</si>
  <si>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</si>
  <si>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</si>
  <si>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</si>
  <si>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</si>
  <si>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</si>
  <si>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</si>
  <si>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</si>
  <si>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</si>
  <si>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</si>
  <si>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</si>
  <si>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</si>
  <si>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</si>
  <si>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</si>
  <si>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</si>
  <si>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</si>
  <si>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</si>
  <si>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</si>
  <si>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</si>
  <si>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</si>
  <si>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</si>
  <si>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</si>
  <si>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</si>
  <si>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</si>
  <si>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</si>
  <si>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</si>
  <si>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</si>
  <si>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</si>
  <si>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</si>
  <si>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</si>
  <si>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</si>
  <si>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</si>
  <si>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</si>
  <si>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</si>
  <si>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</si>
  <si>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</si>
  <si>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</si>
  <si>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</si>
  <si>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</si>
  <si>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</si>
  <si>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</si>
  <si>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</si>
  <si>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</si>
  <si>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</si>
  <si>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</si>
  <si>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</si>
  <si>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</si>
  <si>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</si>
  <si>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</si>
  <si>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</si>
  <si>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</si>
  <si>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</si>
  <si>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</si>
  <si>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</si>
  <si>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</si>
  <si>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</si>
  <si>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</si>
  <si>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</si>
  <si>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</si>
  <si>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</si>
  <si>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</si>
  <si>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</si>
  <si>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</si>
  <si>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</si>
  <si>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</si>
  <si>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</si>
  <si>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</si>
  <si>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</si>
  <si>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</si>
  <si>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</si>
  <si>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</si>
  <si>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</si>
  <si>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</si>
  <si>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</si>
  <si>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</si>
  <si>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</si>
  <si>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</si>
  <si>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</si>
  <si>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</si>
  <si>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</si>
  <si>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</si>
  <si>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</si>
  <si>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</si>
  <si>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</si>
  <si>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</si>
  <si>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</si>
  <si>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</si>
  <si>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</si>
  <si>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</si>
  <si>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</si>
  <si>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</si>
  <si>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</si>
  <si>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</si>
  <si>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</si>
  <si>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</si>
  <si>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</si>
  <si>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</si>
  <si>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</si>
  <si>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</si>
  <si>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</si>
  <si>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</si>
  <si>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</si>
  <si>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</si>
  <si>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</si>
  <si>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</si>
  <si>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</si>
  <si>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</si>
  <si>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</si>
  <si>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</si>
  <si>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</si>
  <si>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</si>
  <si>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</si>
  <si>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</si>
  <si>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</si>
  <si>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</si>
  <si>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</si>
  <si>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</si>
  <si>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</si>
  <si>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</si>
  <si>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</si>
  <si>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</si>
  <si>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</si>
  <si>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</si>
  <si>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</si>
  <si>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</si>
  <si>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</si>
  <si>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</si>
  <si>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</si>
  <si>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</si>
  <si>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</si>
  <si>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</si>
  <si>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</si>
  <si>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</si>
  <si>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</si>
  <si>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</si>
  <si>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</si>
  <si>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</si>
  <si>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</si>
  <si>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</si>
  <si>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</si>
  <si>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</si>
  <si>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</si>
  <si>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</si>
  <si>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</si>
  <si>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</si>
  <si>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</si>
  <si>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</si>
  <si>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</si>
  <si>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</si>
  <si>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</si>
  <si>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</si>
  <si>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</si>
  <si>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</si>
  <si>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</si>
  <si>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</si>
  <si>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</si>
  <si>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</si>
  <si>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</si>
  <si>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</si>
  <si>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</si>
  <si>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</si>
  <si>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</si>
  <si>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</si>
  <si>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</si>
  <si>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</si>
  <si>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</si>
  <si>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</si>
  <si>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</si>
  <si>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</si>
  <si>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</si>
  <si>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</si>
  <si>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</si>
  <si>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</si>
  <si>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</si>
  <si>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</si>
  <si>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</si>
  <si>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</si>
  <si>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</si>
  <si>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</si>
  <si>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</si>
  <si>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</si>
  <si>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</si>
  <si>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</si>
  <si>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</si>
  <si>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</si>
  <si>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</si>
  <si>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</si>
  <si>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</si>
  <si>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</si>
  <si>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</si>
  <si>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</si>
  <si>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</si>
  <si>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</si>
  <si>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</si>
  <si>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</si>
  <si>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</si>
  <si>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</si>
  <si>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</si>
  <si>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</si>
  <si>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</si>
  <si>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</si>
  <si>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</si>
  <si>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</si>
  <si>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</si>
  <si>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</si>
  <si>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</si>
  <si>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</si>
  <si>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</si>
  <si>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</si>
  <si>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</si>
  <si>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</si>
  <si>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</si>
  <si>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</si>
  <si>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</si>
  <si>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</si>
  <si>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</si>
  <si>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</si>
  <si>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</si>
  <si>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</si>
  <si>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</si>
  <si>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</si>
  <si>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</si>
  <si>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</si>
  <si>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</si>
  <si>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</si>
  <si>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</si>
  <si>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</si>
  <si>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</si>
  <si>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</si>
  <si>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</si>
  <si>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</si>
  <si>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</si>
  <si>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</si>
  <si>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</si>
  <si>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</si>
  <si>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</si>
  <si>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</si>
  <si>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</si>
  <si>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</si>
  <si>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</si>
  <si>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</si>
  <si>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</si>
  <si>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</si>
  <si>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</si>
  <si>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</si>
  <si>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</si>
  <si>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</si>
  <si>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</si>
  <si>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</si>
  <si>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</si>
  <si>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</si>
  <si>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</si>
  <si>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</si>
  <si>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</si>
  <si>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</si>
  <si>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</si>
  <si>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</si>
  <si>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</si>
  <si>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</si>
  <si>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</si>
  <si>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</si>
  <si>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</si>
  <si>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</si>
  <si>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</si>
  <si>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</si>
  <si>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</si>
  <si>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</si>
  <si>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</si>
  <si>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</si>
  <si>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</si>
  <si>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</si>
  <si>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</si>
  <si>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</si>
  <si>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</si>
  <si>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</si>
  <si>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</si>
  <si>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</si>
  <si>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</si>
  <si>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</si>
  <si>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</si>
  <si>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</si>
  <si>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</si>
  <si>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</si>
  <si>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</si>
  <si>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</si>
  <si>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</si>
  <si>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</si>
  <si>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</si>
  <si>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</si>
  <si>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</si>
  <si>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</si>
  <si>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</si>
  <si>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</si>
  <si>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</si>
  <si>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</si>
  <si>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</si>
  <si>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</si>
  <si>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</si>
  <si>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</si>
  <si>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</si>
  <si>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</si>
  <si>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</si>
  <si>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</si>
  <si>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</si>
  <si>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</si>
  <si>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</si>
  <si>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</si>
  <si>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</si>
  <si>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</si>
  <si>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</si>
  <si>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</si>
  <si>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</si>
  <si>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</si>
  <si>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</si>
  <si>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</si>
  <si>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</si>
  <si>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</si>
  <si>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</si>
  <si>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</si>
  <si>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</si>
  <si>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</si>
  <si>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</si>
  <si>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</si>
  <si>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</si>
  <si>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</si>
  <si>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</si>
  <si>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</si>
  <si>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</si>
  <si>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</si>
  <si>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</si>
  <si>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</si>
  <si>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</si>
  <si>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</si>
  <si>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</si>
  <si>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</si>
  <si>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</si>
  <si>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</si>
  <si>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</si>
  <si>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</si>
  <si>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</si>
  <si>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</si>
  <si>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</si>
  <si>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</si>
  <si>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</si>
  <si>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</si>
  <si>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</si>
  <si>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</si>
  <si>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</si>
  <si>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</si>
  <si>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</si>
  <si>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</si>
  <si>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</si>
  <si>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</si>
  <si>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</si>
  <si>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</si>
  <si>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</si>
  <si>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</si>
  <si>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</si>
  <si>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</si>
  <si>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</si>
  <si>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</si>
  <si>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</si>
  <si>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</si>
  <si>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</si>
  <si>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</si>
  <si>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</si>
  <si>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</si>
  <si>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</si>
  <si>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</si>
  <si>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</si>
  <si>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</si>
  <si>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</si>
  <si>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</si>
  <si>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</si>
  <si>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</si>
  <si>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</si>
  <si>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</si>
  <si>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</si>
  <si>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</si>
  <si>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</si>
  <si>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</si>
  <si>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</si>
  <si>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</si>
  <si>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</si>
  <si>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</si>
  <si>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</si>
  <si>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</si>
  <si>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</si>
  <si>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</si>
  <si>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</si>
  <si>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</si>
  <si>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</si>
  <si>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</si>
  <si>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</si>
  <si>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</si>
  <si>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</si>
  <si>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</si>
  <si>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</si>
  <si>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</si>
  <si>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</si>
  <si>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</si>
  <si>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</si>
  <si>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</si>
  <si>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</si>
  <si>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</si>
  <si>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</si>
  <si>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</si>
  <si>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</si>
  <si>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</si>
  <si>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</si>
  <si>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</si>
  <si>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</si>
  <si>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</si>
  <si>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</si>
  <si>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</si>
  <si>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</si>
  <si>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</si>
  <si>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</si>
  <si>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</si>
  <si>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</si>
  <si>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</si>
  <si>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</si>
  <si>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</si>
  <si>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</si>
  <si>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</si>
  <si>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</si>
  <si>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</si>
  <si>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</si>
  <si>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</si>
  <si>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</si>
  <si>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</si>
  <si>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</si>
  <si>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</si>
  <si>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</si>
  <si>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</si>
  <si>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</si>
  <si>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</si>
  <si>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</si>
  <si>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</si>
  <si>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</si>
  <si>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</si>
  <si>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</si>
  <si>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</si>
  <si>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</si>
  <si>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</si>
  <si>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</si>
  <si>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</si>
  <si>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</si>
  <si>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</si>
  <si>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</si>
  <si>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</si>
  <si>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</si>
  <si>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</si>
  <si>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</si>
  <si>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</si>
  <si>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</si>
  <si>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</si>
  <si>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</si>
  <si>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</si>
  <si>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</si>
  <si>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</si>
  <si>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</si>
  <si>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</si>
  <si>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</si>
  <si>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</si>
  <si>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</si>
  <si>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</si>
  <si>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</si>
  <si>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</si>
  <si>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</si>
  <si>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</si>
  <si>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</si>
  <si>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</si>
  <si>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</si>
  <si>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</si>
  <si>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</si>
  <si>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</si>
  <si>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</si>
  <si>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</si>
  <si>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</si>
  <si>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</si>
  <si>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</si>
  <si>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</si>
  <si>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</si>
  <si>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</si>
  <si>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</si>
  <si>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</si>
  <si>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</si>
  <si>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</si>
  <si>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</si>
  <si>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</si>
  <si>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</si>
  <si>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</si>
  <si>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</si>
  <si>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</si>
  <si>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</si>
  <si>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</si>
  <si>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</si>
  <si>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</si>
  <si>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</si>
  <si>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</si>
  <si>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</si>
  <si>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</si>
  <si>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</si>
  <si>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</si>
  <si>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</si>
  <si>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</si>
  <si>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</si>
  <si>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</si>
  <si>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</si>
  <si>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</si>
  <si>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</si>
  <si>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</si>
  <si>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</si>
  <si>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</si>
  <si>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</si>
  <si>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</si>
  <si>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</si>
  <si>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</si>
  <si>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</si>
  <si>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</si>
  <si>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</si>
  <si>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</si>
  <si>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</si>
  <si>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</si>
  <si>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</si>
  <si>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</si>
  <si>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</si>
  <si>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</si>
  <si>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</si>
  <si>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</si>
  <si>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</si>
  <si>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</si>
  <si>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</si>
  <si>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</si>
  <si>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</si>
  <si>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</si>
  <si>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</si>
  <si>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</si>
  <si>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</si>
  <si>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</si>
  <si>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</si>
  <si>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</si>
  <si>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</si>
  <si>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</si>
  <si>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</si>
  <si>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</si>
  <si>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</si>
  <si>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</si>
  <si>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</si>
  <si>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</si>
  <si>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</si>
  <si>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</si>
  <si>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</si>
  <si>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</si>
  <si>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</si>
  <si>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</si>
  <si>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</si>
  <si>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</si>
  <si>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</si>
  <si>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</si>
  <si>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</si>
  <si>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</si>
  <si>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</si>
  <si>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</si>
  <si>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</si>
  <si>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</si>
  <si>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</si>
  <si>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</si>
  <si>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</si>
  <si>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</si>
  <si>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</si>
  <si>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</si>
  <si>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</si>
  <si>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</si>
  <si>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</si>
  <si>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</si>
  <si>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</si>
  <si>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</si>
  <si>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</si>
  <si>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</si>
  <si>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</si>
  <si>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</si>
  <si>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</si>
  <si>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</si>
  <si>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</si>
  <si>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</si>
  <si>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</si>
  <si>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</si>
  <si>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</si>
  <si>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</si>
  <si>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</si>
  <si>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</si>
  <si>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</si>
  <si>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</si>
  <si>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</si>
  <si>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</si>
  <si>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</si>
  <si>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</si>
  <si>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</si>
  <si>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</si>
  <si>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</si>
  <si>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</si>
  <si>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</si>
  <si>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</si>
  <si>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</si>
  <si>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</si>
  <si>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</si>
  <si>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</si>
  <si>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</si>
  <si>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</si>
  <si>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</si>
  <si>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</si>
  <si>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</si>
  <si>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</si>
  <si>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</si>
  <si>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</si>
  <si>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</si>
  <si>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</si>
  <si>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</si>
  <si>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</si>
  <si>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</si>
  <si>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</si>
  <si>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</si>
  <si>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</si>
  <si>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</si>
  <si>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</si>
  <si>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</si>
  <si>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</si>
  <si>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</si>
  <si>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</si>
  <si>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</si>
  <si>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</si>
  <si>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</si>
  <si>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</si>
  <si>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</si>
  <si>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</si>
  <si>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</si>
  <si>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</si>
  <si>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</si>
  <si>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</si>
  <si>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</si>
  <si>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</si>
  <si>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</si>
  <si>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</si>
  <si>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</si>
  <si>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</si>
  <si>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</si>
  <si>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</si>
  <si>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</si>
  <si>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</si>
  <si>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</si>
  <si>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</si>
  <si>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</si>
  <si>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</si>
  <si>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</si>
  <si>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</si>
  <si>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</si>
  <si>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</si>
  <si>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</si>
  <si>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</si>
  <si>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</si>
  <si>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</si>
  <si>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</si>
  <si>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</si>
  <si>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</si>
  <si>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</si>
  <si>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</si>
  <si>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</si>
  <si>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</si>
  <si>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</si>
  <si>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</si>
  <si>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</si>
  <si>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</si>
  <si>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</si>
  <si>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</si>
  <si>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</si>
  <si>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</si>
  <si>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</si>
  <si>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</si>
  <si>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</si>
  <si>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</si>
  <si>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</si>
  <si>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</si>
  <si>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</si>
  <si>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</si>
  <si>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</si>
  <si>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</si>
  <si>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</si>
  <si>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</si>
  <si>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</si>
  <si>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</si>
  <si>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</si>
  <si>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</si>
  <si>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</si>
  <si>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</si>
  <si>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</si>
  <si>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</si>
  <si>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</si>
  <si>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</si>
  <si>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</si>
  <si>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</si>
  <si>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</si>
  <si>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</si>
  <si>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</si>
  <si>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</si>
  <si>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</si>
  <si>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</si>
  <si>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</si>
  <si>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</si>
  <si>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</si>
  <si>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</si>
  <si>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</si>
  <si>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</si>
  <si>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</si>
  <si>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</si>
  <si>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</si>
  <si>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</si>
  <si>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</si>
  <si>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</si>
  <si>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</si>
  <si>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</si>
  <si>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</si>
  <si>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</si>
  <si>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</si>
  <si>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</si>
  <si>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</si>
  <si>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</si>
  <si>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</si>
  <si>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</si>
  <si>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</si>
  <si>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</si>
  <si>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</si>
  <si>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</si>
  <si>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</si>
  <si>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</si>
  <si>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</si>
  <si>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</si>
  <si>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</si>
  <si>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</si>
  <si>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</si>
  <si>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</si>
  <si>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</si>
  <si>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</si>
  <si>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</si>
  <si>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</si>
  <si>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</si>
  <si>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</si>
  <si>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</si>
  <si>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</si>
  <si>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</si>
  <si>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</si>
  <si>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</si>
  <si>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</si>
  <si>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</si>
  <si>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</si>
  <si>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</si>
  <si>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</si>
  <si>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</si>
  <si>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</si>
  <si>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</si>
  <si>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</si>
  <si>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</si>
  <si>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</si>
  <si>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</si>
  <si>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</si>
  <si>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</si>
  <si>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</si>
  <si>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</si>
  <si>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</si>
  <si>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</si>
  <si>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</si>
  <si>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</si>
  <si>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</si>
  <si>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</si>
  <si>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</si>
  <si>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</si>
  <si>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</si>
  <si>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</si>
  <si>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</si>
  <si>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</si>
  <si>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</si>
  <si>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</si>
  <si>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</si>
  <si>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</si>
  <si>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</si>
  <si>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</si>
  <si>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</si>
  <si>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</si>
  <si>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</si>
  <si>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</si>
  <si>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</si>
  <si>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</si>
  <si>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</si>
  <si>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</si>
  <si>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</si>
  <si>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</si>
  <si>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</si>
  <si>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</si>
  <si>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</si>
  <si>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</si>
  <si>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</si>
  <si>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</si>
  <si>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</si>
  <si>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</si>
  <si>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</si>
  <si>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</si>
  <si>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</si>
  <si>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</si>
  <si>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</si>
  <si>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</si>
  <si>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</si>
  <si>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</si>
  <si>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</si>
  <si>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</si>
  <si>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</si>
  <si>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</si>
  <si>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</si>
  <si>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</si>
  <si>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</si>
  <si>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</si>
  <si>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</si>
  <si>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</si>
  <si>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</si>
  <si>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</si>
  <si>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</si>
  <si>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</si>
  <si>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</si>
  <si>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</si>
  <si>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</si>
  <si>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</si>
  <si>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</si>
  <si>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</si>
  <si>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</si>
  <si>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</si>
  <si>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</si>
  <si>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</si>
  <si>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</si>
  <si>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</si>
  <si>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</si>
  <si>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</si>
  <si>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</si>
  <si>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</si>
  <si>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</si>
  <si>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</si>
  <si>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</si>
  <si>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</si>
  <si>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</si>
  <si>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</si>
  <si>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</si>
  <si>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</si>
  <si>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</si>
  <si>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</si>
  <si>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</si>
  <si>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</si>
  <si>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</si>
  <si>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</si>
  <si>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</si>
  <si>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</si>
  <si>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</si>
  <si>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</si>
  <si>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</si>
  <si>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</si>
  <si>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</si>
  <si>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</si>
  <si>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</si>
  <si>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</si>
  <si>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</si>
  <si>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</si>
  <si>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</si>
  <si>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</si>
  <si>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</si>
  <si>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</si>
  <si>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</si>
  <si>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</si>
  <si>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</si>
  <si>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</si>
  <si>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</si>
  <si>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</si>
  <si>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</si>
  <si>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</si>
  <si>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</si>
  <si>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</si>
  <si>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</si>
  <si>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</si>
  <si>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</si>
  <si>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</si>
  <si>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</si>
  <si>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</si>
  <si>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</si>
  <si>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</si>
  <si>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</si>
  <si>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</si>
  <si>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</si>
  <si>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</si>
  <si>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</si>
  <si>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</si>
  <si>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</si>
  <si>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</si>
  <si>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</si>
  <si>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</si>
  <si>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</si>
  <si>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</si>
  <si>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</si>
  <si>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</si>
  <si>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</si>
  <si>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</si>
  <si>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</si>
  <si>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</si>
  <si>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</si>
  <si>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</si>
  <si>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</si>
  <si>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</si>
  <si>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</si>
  <si>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</si>
  <si>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</si>
  <si>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</si>
  <si>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</si>
  <si>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</si>
  <si>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</si>
  <si>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</si>
  <si>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</si>
  <si>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</si>
  <si>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</si>
  <si>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</si>
  <si>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</si>
  <si>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</si>
  <si>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</si>
  <si>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</si>
  <si>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</si>
  <si>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</si>
  <si>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</si>
  <si>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</si>
  <si>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</si>
  <si>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</si>
  <si>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</si>
  <si>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</si>
  <si>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</si>
  <si>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</si>
  <si>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</si>
  <si>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</si>
  <si>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</si>
  <si>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</si>
  <si>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</si>
  <si>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</si>
  <si>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</si>
  <si>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</si>
  <si>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</si>
  <si>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</si>
  <si>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</si>
  <si>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</si>
  <si>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</si>
  <si>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</si>
  <si>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</si>
  <si>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</si>
  <si>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</si>
  <si>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</si>
  <si>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</si>
  <si>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</si>
  <si>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</si>
  <si>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</si>
  <si>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</si>
  <si>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</si>
  <si>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</si>
  <si>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</si>
  <si>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</si>
  <si>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</si>
  <si>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</si>
  <si>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</si>
  <si>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</si>
  <si>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</si>
  <si>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</si>
  <si>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</si>
  <si>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</si>
  <si>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</si>
  <si>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</si>
  <si>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</si>
  <si>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</si>
  <si>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</si>
  <si>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</si>
  <si>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</si>
  <si>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</si>
  <si>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</si>
  <si>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</si>
  <si>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</si>
  <si>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</si>
  <si>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</si>
  <si>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</si>
  <si>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</si>
  <si>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</si>
  <si>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</si>
  <si>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</si>
  <si>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</si>
  <si>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</si>
  <si>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</si>
  <si>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</si>
  <si>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</si>
  <si>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</si>
  <si>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</si>
  <si>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</si>
  <si>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</si>
  <si>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</si>
  <si>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</si>
  <si>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</si>
  <si>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</si>
  <si>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</si>
  <si>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</si>
  <si>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</si>
  <si>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</si>
  <si>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</si>
  <si>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</si>
  <si>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</si>
  <si>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</si>
  <si>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</si>
  <si>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</si>
  <si>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</si>
  <si>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</si>
  <si>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</si>
  <si>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</si>
  <si>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</si>
  <si>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</si>
  <si>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</si>
  <si>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</si>
  <si>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</si>
  <si>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</si>
  <si>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</si>
  <si>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</si>
  <si>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</si>
  <si>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</si>
  <si>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</si>
  <si>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</si>
  <si>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</si>
  <si>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</si>
  <si>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</si>
  <si>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</si>
  <si>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</si>
  <si>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</si>
  <si>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</si>
  <si>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</si>
  <si>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</si>
  <si>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</si>
  <si>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</si>
  <si>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</si>
  <si>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</si>
  <si>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</si>
  <si>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</si>
  <si>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</si>
  <si>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</si>
  <si>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</si>
  <si>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</si>
  <si>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</si>
  <si>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</si>
  <si>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</si>
  <si>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</si>
  <si>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</si>
  <si>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</si>
  <si>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</si>
  <si>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</si>
  <si>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</si>
  <si>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</si>
  <si>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</si>
  <si>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</si>
  <si>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</si>
  <si>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</si>
  <si>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</si>
  <si>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</si>
  <si>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</si>
  <si>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</si>
  <si>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</si>
  <si>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</si>
  <si>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</si>
  <si>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</si>
  <si>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</si>
  <si>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</si>
  <si>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</si>
  <si>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</si>
  <si>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</si>
  <si>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</si>
  <si>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</si>
  <si>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</si>
  <si>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</si>
  <si>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</si>
  <si>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</si>
  <si>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</si>
  <si>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</si>
  <si>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</si>
  <si>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</si>
  <si>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</si>
  <si>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</si>
  <si>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</si>
  <si>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</si>
  <si>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</si>
  <si>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</si>
  <si>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</si>
  <si>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</si>
  <si>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</si>
  <si>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</si>
  <si>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</si>
  <si>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</si>
  <si>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</si>
  <si>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</si>
  <si>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</si>
  <si>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</si>
  <si>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</si>
  <si>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</si>
  <si>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</si>
  <si>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</si>
  <si>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</si>
  <si>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</si>
  <si>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</si>
  <si>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</si>
  <si>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</si>
  <si>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</si>
  <si>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</si>
  <si>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</si>
  <si>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</si>
  <si>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</si>
  <si>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</si>
  <si>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</si>
  <si>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</si>
  <si>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</si>
  <si>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</si>
  <si>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</si>
  <si>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</si>
  <si>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</si>
  <si>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</si>
  <si>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</si>
  <si>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</si>
  <si>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</si>
  <si>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</si>
  <si>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</si>
  <si>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</si>
  <si>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</si>
  <si>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</si>
  <si>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</si>
  <si>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</si>
  <si>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</si>
  <si>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</si>
  <si>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</si>
  <si>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</si>
  <si>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</si>
  <si>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</si>
  <si>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</si>
  <si>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</si>
  <si>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</si>
  <si>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</si>
  <si>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</si>
  <si>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</si>
  <si>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</si>
  <si>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</si>
  <si>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</si>
  <si>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</si>
  <si>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</si>
  <si>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</si>
  <si>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</si>
  <si>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</si>
  <si>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</si>
  <si>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</si>
  <si>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</si>
  <si>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</si>
  <si>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</si>
  <si>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</si>
  <si>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</si>
  <si>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</si>
  <si>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</si>
  <si>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</si>
  <si>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</si>
  <si>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</si>
  <si>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</si>
  <si>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</si>
  <si>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</si>
  <si>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</si>
  <si>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</si>
  <si>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</si>
  <si>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</si>
  <si>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</si>
  <si>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</si>
  <si>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</si>
  <si>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</si>
  <si>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</si>
  <si>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</si>
  <si>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</si>
  <si>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</si>
  <si>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</si>
  <si>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</si>
  <si>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</si>
  <si>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</si>
  <si>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</si>
  <si>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</si>
  <si>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</si>
  <si>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</si>
  <si>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</si>
  <si>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</si>
  <si>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</si>
  <si>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</si>
  <si>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</si>
  <si>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</si>
  <si>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</si>
  <si>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</si>
  <si>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</si>
  <si>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</si>
  <si>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</si>
  <si>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</si>
  <si>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</si>
  <si>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</si>
  <si>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</si>
  <si>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</si>
  <si>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</si>
  <si>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</si>
  <si>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</si>
  <si>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</si>
  <si>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</si>
  <si>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</si>
  <si>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</si>
  <si>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</si>
  <si>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</si>
  <si>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</si>
  <si>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</si>
  <si>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</si>
  <si>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</si>
  <si>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</si>
  <si>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</si>
  <si>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</si>
  <si>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</si>
  <si>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</si>
  <si>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</si>
  <si>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</si>
  <si>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</si>
  <si>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</si>
  <si>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</si>
  <si>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</si>
  <si>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</si>
  <si>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</si>
  <si>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</si>
  <si>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</si>
  <si>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</si>
  <si>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</si>
  <si>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</si>
  <si>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</si>
  <si>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</si>
  <si>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</si>
  <si>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</si>
  <si>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</si>
  <si>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</si>
  <si>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</si>
  <si>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</si>
  <si>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</si>
  <si>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</si>
  <si>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</si>
  <si>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</si>
  <si>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</si>
  <si>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</si>
  <si>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</si>
  <si>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</si>
  <si>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</si>
  <si>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</si>
  <si>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</si>
  <si>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</si>
  <si>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</si>
  <si>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</si>
  <si>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</si>
  <si>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</si>
  <si>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</si>
  <si>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</si>
  <si>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</si>
  <si>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</si>
  <si>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</si>
  <si>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</si>
  <si>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</si>
  <si>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</si>
  <si>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</si>
  <si>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</si>
  <si>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</si>
  <si>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</si>
  <si>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</si>
  <si>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</si>
  <si>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</si>
  <si>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</si>
  <si>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</si>
  <si>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</si>
  <si>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</si>
  <si>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</si>
  <si>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</si>
  <si>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</si>
  <si>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</si>
  <si>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</si>
  <si>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</si>
  <si>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</si>
  <si>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</si>
  <si>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</si>
  <si>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</si>
  <si>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</si>
  <si>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</si>
  <si>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</si>
  <si>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</si>
  <si>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</si>
  <si>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</si>
  <si>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</si>
  <si>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</si>
  <si>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</si>
  <si>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</si>
  <si>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</si>
  <si>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</si>
  <si>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</si>
  <si>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</si>
  <si>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</si>
  <si>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</si>
  <si>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</si>
  <si>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</si>
  <si>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</si>
  <si>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</si>
  <si>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</si>
  <si>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</si>
  <si>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</si>
  <si>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</si>
  <si>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</si>
  <si>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</si>
  <si>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</si>
  <si>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</si>
  <si>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</si>
  <si>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</si>
  <si>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</si>
  <si>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</si>
  <si>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</si>
  <si>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</si>
  <si>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</si>
  <si>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</si>
  <si>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</si>
  <si>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</si>
  <si>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</si>
  <si>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</si>
  <si>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</si>
  <si>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</si>
  <si>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</si>
  <si>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</si>
  <si>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</si>
  <si>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</si>
  <si>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</si>
  <si>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</si>
  <si>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</si>
  <si>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</si>
  <si>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</si>
  <si>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</si>
  <si>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</si>
  <si>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</si>
  <si>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</si>
  <si>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</si>
  <si>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</si>
  <si>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</si>
  <si>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</si>
  <si>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</si>
  <si>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</si>
  <si>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</si>
  <si>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</si>
  <si>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</si>
  <si>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</si>
  <si>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</si>
  <si>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</si>
  <si>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</si>
  <si>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</si>
  <si>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</si>
  <si>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</si>
  <si>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</si>
  <si>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</si>
  <si>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</si>
  <si>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</si>
  <si>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</si>
  <si>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</si>
  <si>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</si>
  <si>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</si>
  <si>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</si>
  <si>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</si>
  <si>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</si>
  <si>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</si>
  <si>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</si>
  <si>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</si>
  <si>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</si>
  <si>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</si>
  <si>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</si>
  <si>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</si>
  <si>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</si>
  <si>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</si>
  <si>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</si>
  <si>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</si>
  <si>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</si>
  <si>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</si>
  <si>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</si>
  <si>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</si>
  <si>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</si>
  <si>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</si>
  <si>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</si>
  <si>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</si>
  <si>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</si>
  <si>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</si>
  <si>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</si>
  <si>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</si>
  <si>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</si>
  <si>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</si>
  <si>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</si>
  <si>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</si>
  <si>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</si>
  <si>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</si>
  <si>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</si>
  <si>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</si>
  <si>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</si>
  <si>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</si>
  <si>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</si>
  <si>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</si>
  <si>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</si>
  <si>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</si>
  <si>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</si>
  <si>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</si>
  <si>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</si>
  <si>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</si>
  <si>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</si>
  <si>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</si>
  <si>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</si>
  <si>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</si>
  <si>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</si>
  <si>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</si>
  <si>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</si>
  <si>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</si>
  <si>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</si>
  <si>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</si>
  <si>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</si>
  <si>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</si>
  <si>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</si>
  <si>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</si>
  <si>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</si>
  <si>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</si>
  <si>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</si>
  <si>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</si>
  <si>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</si>
  <si>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</si>
  <si>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</si>
  <si>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</si>
  <si>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</si>
  <si>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</si>
  <si>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</si>
  <si>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</si>
  <si>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</si>
  <si>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</si>
  <si>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</si>
  <si>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</si>
  <si>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</si>
  <si>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</si>
  <si>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</si>
  <si>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</si>
  <si>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</si>
  <si>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</si>
  <si>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</si>
  <si>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</si>
  <si>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</si>
  <si>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</si>
  <si>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</si>
  <si>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</si>
  <si>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</si>
  <si>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</si>
  <si>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</si>
  <si>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</si>
  <si>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</si>
  <si>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</si>
  <si>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</si>
  <si>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</si>
  <si>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</si>
  <si>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</si>
  <si>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</si>
  <si>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</si>
  <si>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</si>
  <si>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</si>
  <si>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</si>
  <si>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</si>
  <si>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</si>
  <si>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</si>
  <si>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</si>
  <si>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</si>
  <si>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</si>
  <si>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</si>
  <si>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</si>
  <si>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</si>
  <si>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</si>
  <si>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</si>
  <si>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</si>
  <si>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</si>
  <si>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</si>
  <si>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</si>
  <si>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</si>
  <si>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</si>
  <si>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</si>
  <si>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</si>
  <si>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</si>
  <si>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</si>
  <si>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</si>
  <si>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</si>
  <si>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</si>
  <si>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</si>
  <si>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</si>
  <si>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</si>
  <si>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</si>
  <si>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</si>
  <si>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</si>
  <si>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</si>
  <si>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</si>
  <si>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</si>
  <si>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</si>
  <si>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</si>
  <si>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</si>
  <si>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</si>
  <si>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</si>
  <si>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</si>
  <si>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</si>
  <si>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</si>
  <si>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</si>
  <si>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</si>
  <si>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</si>
  <si>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</si>
  <si>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</si>
  <si>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</si>
  <si>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</si>
  <si>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</si>
  <si>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</si>
  <si>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</si>
  <si>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</si>
  <si>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</si>
  <si>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</si>
  <si>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</si>
  <si>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</si>
  <si>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</si>
  <si>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</si>
  <si>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</si>
  <si>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</si>
  <si>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</si>
  <si>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</si>
  <si>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</si>
  <si>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</si>
  <si>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</si>
  <si>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</si>
  <si>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</si>
  <si>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</si>
  <si>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</si>
  <si>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</si>
  <si>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</si>
  <si>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</si>
  <si>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</si>
  <si>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</si>
  <si>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</si>
  <si>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</si>
  <si>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</si>
  <si>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</si>
  <si>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</si>
  <si>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</si>
  <si>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</si>
  <si>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</si>
  <si>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</si>
  <si>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</si>
  <si>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</si>
  <si>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</si>
  <si>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</si>
  <si>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</si>
  <si>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</si>
  <si>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</si>
  <si>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</si>
  <si>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</si>
  <si>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</si>
  <si>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</si>
  <si>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</si>
  <si>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</si>
  <si>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</si>
  <si>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</si>
  <si>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</si>
  <si>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</si>
  <si>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</si>
  <si>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</si>
  <si>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</si>
  <si>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</si>
  <si>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</si>
  <si>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</si>
  <si>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</si>
  <si>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</si>
  <si>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</si>
  <si>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</si>
  <si>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</si>
  <si>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</si>
  <si>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</si>
  <si>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</si>
  <si>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</si>
  <si>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</si>
  <si>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</si>
  <si>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</si>
  <si>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</si>
  <si>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</si>
  <si>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</si>
  <si>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</si>
  <si>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</si>
  <si>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</si>
  <si>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</si>
  <si>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</si>
  <si>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</si>
  <si>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</si>
  <si>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</si>
  <si>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</si>
  <si>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</si>
  <si>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</si>
  <si>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</si>
  <si>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</si>
  <si>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</si>
  <si>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</si>
  <si>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</si>
  <si>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</si>
  <si>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</si>
  <si>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</si>
  <si>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</si>
  <si>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</si>
  <si>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</si>
  <si>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</si>
  <si>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</si>
  <si>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</si>
  <si>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</si>
  <si>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</si>
  <si>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</si>
  <si>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</si>
  <si>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</si>
  <si>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</si>
  <si>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</si>
  <si>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</si>
  <si>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</si>
  <si>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</si>
  <si>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</si>
  <si>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</si>
  <si>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</si>
  <si>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</si>
  <si>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</si>
  <si>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</si>
  <si>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</si>
  <si>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</si>
  <si>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</si>
  <si>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</si>
  <si>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</si>
  <si>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</si>
  <si>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</si>
  <si>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</si>
  <si>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</si>
  <si>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</si>
  <si>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</si>
  <si>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</si>
  <si>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</si>
  <si>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</si>
  <si>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</si>
  <si>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</si>
  <si>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</si>
  <si>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</si>
  <si>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</si>
  <si>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</si>
  <si>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</si>
  <si>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</si>
  <si>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</si>
  <si>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</si>
  <si>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</si>
  <si>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</si>
  <si>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</si>
  <si>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</si>
  <si>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</si>
  <si>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</si>
  <si>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</si>
  <si>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</si>
  <si>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</si>
  <si>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</si>
  <si>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</si>
  <si>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</si>
  <si>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</si>
  <si>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</si>
  <si>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</si>
  <si>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</si>
  <si>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</si>
  <si>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</si>
  <si>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</si>
  <si>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</si>
  <si>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</si>
  <si>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</si>
  <si>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</si>
  <si>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</si>
  <si>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</si>
  <si>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</si>
  <si>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</si>
  <si>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</si>
  <si>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</si>
  <si>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</si>
  <si>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</si>
  <si>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</si>
  <si>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</si>
  <si>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</si>
  <si>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</si>
  <si>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</si>
  <si>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</si>
  <si>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</si>
  <si>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</si>
  <si>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</si>
  <si>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</si>
  <si>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</si>
  <si>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</si>
  <si>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</si>
  <si>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</si>
  <si>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</si>
  <si>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</si>
  <si>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</si>
  <si>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</si>
  <si>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</si>
  <si>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</si>
  <si>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</si>
  <si>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</si>
  <si>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</si>
  <si>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</si>
  <si>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</si>
  <si>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</si>
  <si>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</si>
  <si>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</si>
  <si>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</si>
  <si>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</si>
  <si>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</si>
  <si>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</si>
  <si>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</si>
  <si>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</si>
  <si>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</si>
  <si>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</si>
  <si>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</si>
  <si>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</si>
  <si>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</si>
  <si>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</si>
  <si>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</si>
  <si>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</si>
  <si>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</si>
  <si>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</si>
  <si>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</si>
  <si>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</si>
  <si>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</si>
  <si>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</si>
  <si>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</si>
  <si>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</si>
  <si>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</si>
  <si>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</si>
  <si>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</si>
  <si>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</si>
  <si>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</si>
  <si>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</si>
  <si>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</si>
  <si>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</si>
  <si>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</si>
  <si>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</si>
  <si>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</si>
  <si>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</si>
  <si>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</si>
  <si>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</si>
  <si>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</si>
  <si>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</si>
  <si>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</si>
  <si>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</si>
  <si>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</si>
  <si>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</si>
  <si>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</si>
  <si>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</si>
  <si>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</si>
  <si>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</si>
  <si>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</si>
  <si>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</si>
  <si>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</si>
  <si>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</si>
  <si>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</si>
  <si>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</si>
  <si>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</si>
  <si>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</si>
  <si>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</si>
  <si>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</si>
  <si>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</si>
  <si>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</si>
  <si>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</si>
  <si>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</si>
  <si>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</si>
  <si>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</si>
  <si>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</si>
  <si>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</si>
  <si>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</si>
  <si>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</si>
  <si>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</si>
  <si>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</si>
  <si>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</si>
  <si>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</si>
  <si>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</si>
  <si>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</si>
  <si>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</si>
  <si>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</si>
  <si>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</si>
  <si>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</si>
  <si>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</si>
  <si>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</si>
  <si>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</si>
  <si>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</si>
  <si>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</si>
  <si>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</si>
  <si>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</si>
  <si>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</si>
  <si>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</si>
  <si>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</si>
  <si>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</si>
  <si>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</si>
  <si>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</si>
  <si>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</si>
  <si>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</si>
  <si>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</si>
  <si>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</si>
  <si>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</si>
  <si>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</si>
  <si>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</si>
  <si>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</si>
  <si>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</si>
  <si>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</si>
  <si>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</si>
  <si>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</si>
  <si>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</si>
  <si>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</si>
  <si>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</si>
  <si>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</si>
  <si>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</si>
  <si>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</si>
  <si>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</si>
  <si>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</si>
  <si>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</si>
  <si>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</si>
  <si>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</si>
  <si>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</si>
  <si>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</si>
  <si>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</si>
  <si>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</si>
  <si>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</si>
  <si>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</si>
  <si>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</si>
  <si>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</si>
  <si>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</si>
  <si>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</si>
  <si>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</si>
  <si>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</si>
  <si>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</si>
  <si>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</si>
  <si>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</si>
  <si>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</si>
  <si>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</si>
  <si>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</si>
  <si>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</si>
  <si>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</si>
  <si>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</si>
  <si>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</si>
  <si>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</si>
  <si>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</si>
  <si>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</si>
  <si>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</si>
  <si>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</si>
  <si>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</si>
  <si>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</si>
  <si>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</si>
  <si>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</si>
  <si>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</si>
  <si>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</si>
  <si>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</si>
  <si>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</si>
  <si>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</si>
  <si>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</si>
  <si>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</si>
  <si>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</si>
  <si>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</si>
  <si>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</si>
  <si>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</si>
  <si>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</si>
  <si>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</si>
  <si>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</si>
  <si>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</si>
  <si>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</si>
  <si>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</si>
  <si>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</si>
  <si>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</si>
  <si>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</si>
  <si>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</si>
  <si>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</si>
  <si>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</si>
  <si>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</si>
  <si>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</si>
  <si>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</si>
  <si>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</si>
  <si>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</si>
  <si>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</si>
  <si>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</si>
  <si>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</si>
  <si>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</si>
  <si>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</si>
  <si>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</si>
  <si>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</si>
  <si>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</si>
  <si>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</si>
  <si>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</si>
  <si>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</si>
  <si>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</si>
  <si>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</si>
  <si>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</si>
  <si>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</si>
  <si>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</si>
  <si>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</si>
  <si>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</si>
  <si>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</si>
  <si>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</si>
  <si>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</si>
  <si>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</si>
  <si>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</si>
  <si>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</si>
  <si>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</si>
  <si>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</si>
  <si>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</si>
  <si>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</si>
  <si>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</si>
  <si>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</si>
  <si>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</si>
  <si>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</si>
  <si>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</si>
  <si>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</si>
  <si>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</si>
  <si>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</si>
  <si>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</si>
  <si>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</si>
  <si>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</si>
  <si>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</si>
  <si>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</si>
  <si>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</si>
  <si>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</si>
  <si>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</si>
  <si>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</si>
  <si>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</si>
  <si>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</si>
  <si>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</si>
  <si>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</si>
  <si>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</si>
  <si>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</si>
  <si>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</si>
  <si>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</si>
  <si>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</si>
  <si>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</si>
  <si>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</si>
  <si>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</si>
  <si>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</si>
  <si>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</si>
  <si>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</si>
  <si>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</si>
  <si>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</si>
  <si>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</si>
  <si>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</si>
  <si>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</si>
  <si>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</si>
  <si>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</si>
  <si>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</si>
  <si>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</si>
  <si>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</si>
  <si>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</si>
  <si>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</si>
  <si>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</si>
  <si>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</si>
  <si>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</si>
  <si>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</si>
  <si>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</si>
  <si>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</si>
  <si>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</si>
  <si>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</si>
  <si>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</si>
  <si>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</si>
  <si>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</si>
  <si>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</si>
  <si>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</si>
  <si>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</si>
  <si>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</si>
  <si>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</si>
  <si>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</si>
  <si>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</si>
  <si>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</si>
  <si>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</si>
  <si>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</si>
  <si>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</si>
  <si>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</si>
  <si>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</si>
  <si>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</si>
  <si>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</si>
  <si>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</si>
  <si>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</si>
  <si>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</si>
  <si>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</si>
  <si>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</si>
  <si>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</si>
  <si>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</si>
  <si>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</si>
  <si>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</si>
  <si>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</si>
  <si>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</si>
  <si>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</si>
  <si>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</si>
  <si>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</si>
  <si>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</si>
  <si>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</si>
  <si>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</si>
  <si>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</si>
  <si>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</si>
  <si>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</si>
  <si>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</si>
  <si>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</si>
  <si>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</si>
  <si>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</si>
  <si>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</si>
  <si>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</si>
  <si>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</si>
  <si>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</si>
  <si>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</si>
  <si>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</si>
  <si>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</si>
  <si>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</si>
  <si>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</si>
  <si>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</si>
  <si>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</si>
  <si>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</si>
  <si>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</si>
  <si>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</si>
  <si>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</si>
  <si>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</si>
  <si>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</si>
  <si>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</si>
  <si>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</si>
  <si>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</si>
  <si>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</si>
  <si>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</si>
  <si>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</si>
  <si>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</si>
  <si>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</si>
  <si>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</si>
  <si>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</si>
  <si>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</si>
  <si>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</si>
  <si>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</si>
  <si>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</si>
  <si>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</si>
  <si>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</si>
  <si>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</si>
  <si>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</si>
  <si>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</si>
  <si>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</si>
  <si>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</si>
  <si>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</si>
  <si>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</si>
  <si>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</si>
  <si>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</si>
  <si>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</si>
  <si>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</si>
  <si>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</si>
  <si>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</si>
  <si>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</si>
  <si>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</si>
  <si>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</si>
  <si>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</si>
  <si>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</si>
  <si>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</si>
  <si>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</si>
  <si>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</si>
  <si>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</si>
  <si>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</si>
  <si>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</si>
  <si>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</si>
  <si>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</si>
  <si>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</si>
  <si>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</si>
  <si>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</si>
  <si>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</si>
  <si>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</si>
  <si>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</si>
  <si>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</si>
  <si>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</si>
  <si>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</si>
  <si>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</si>
  <si>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</si>
  <si>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</si>
  <si>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</si>
  <si>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</si>
  <si>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</si>
  <si>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</si>
  <si>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</si>
  <si>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</si>
  <si>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</si>
  <si>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</si>
  <si>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</si>
  <si>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</si>
  <si>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</si>
  <si>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</si>
  <si>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</si>
  <si>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</si>
  <si>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</si>
  <si>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</si>
  <si>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</si>
  <si>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</si>
  <si>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</si>
  <si>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</si>
  <si>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</si>
  <si>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</si>
  <si>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</si>
  <si>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</si>
  <si>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</si>
  <si>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</si>
  <si>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</si>
  <si>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</si>
  <si>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</si>
  <si>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</si>
  <si>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</si>
  <si>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</si>
  <si>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</si>
  <si>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</si>
  <si>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</si>
  <si>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</si>
  <si>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</si>
  <si>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</si>
  <si>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</si>
  <si>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</si>
  <si>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</si>
  <si>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</si>
  <si>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</si>
  <si>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</si>
  <si>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</si>
  <si>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</si>
  <si>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</si>
  <si>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</si>
  <si>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</si>
  <si>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</si>
  <si>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</si>
  <si>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</si>
  <si>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</si>
  <si>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</si>
  <si>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</si>
  <si>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</si>
  <si>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</si>
  <si>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</si>
  <si>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</si>
  <si>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</si>
  <si>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</si>
  <si>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</si>
  <si>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</si>
  <si>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</si>
  <si>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</si>
  <si>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</si>
  <si>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</si>
  <si>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</si>
  <si>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</si>
  <si>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</si>
  <si>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</si>
  <si>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</si>
  <si>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</si>
  <si>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</si>
  <si>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</si>
  <si>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</si>
  <si>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</si>
  <si>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</si>
  <si>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</si>
  <si>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</si>
  <si>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</si>
  <si>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</si>
  <si>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</si>
  <si>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</si>
  <si>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</si>
  <si>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</si>
  <si>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</si>
  <si>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</si>
  <si>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</si>
  <si>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</si>
  <si>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</si>
  <si>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</si>
  <si>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</si>
  <si>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</si>
  <si>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</si>
  <si>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</si>
  <si>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</si>
  <si>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</si>
  <si>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</si>
  <si>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</si>
  <si>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</si>
  <si>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</si>
  <si>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</si>
  <si>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</si>
  <si>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</si>
  <si>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</si>
  <si>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</si>
  <si>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</si>
  <si>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</si>
  <si>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</si>
  <si>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</si>
  <si>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</si>
  <si>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</si>
  <si>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</si>
  <si>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</si>
  <si>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</si>
  <si>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</si>
  <si>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</si>
  <si>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</si>
  <si>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</si>
  <si>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</si>
  <si>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</si>
  <si>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</si>
  <si>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</si>
  <si>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</si>
  <si>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</si>
  <si>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</si>
  <si>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</si>
  <si>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</si>
  <si>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</si>
  <si>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</si>
  <si>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</si>
  <si>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</si>
  <si>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</si>
  <si>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</si>
  <si>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</si>
  <si>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</si>
  <si>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</si>
  <si>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</si>
  <si>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</si>
  <si>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</si>
  <si>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</si>
  <si>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</si>
  <si>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</si>
  <si>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</si>
  <si>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</si>
  <si>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</si>
  <si>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</si>
  <si>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</si>
  <si>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</si>
  <si>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</si>
  <si>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</si>
  <si>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</si>
  <si>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</si>
  <si>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</si>
  <si>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</si>
  <si>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</si>
  <si>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</si>
  <si>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</si>
  <si>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</si>
  <si>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</si>
  <si>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</si>
  <si>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</si>
  <si>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</si>
  <si>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</si>
  <si>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</si>
  <si>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</si>
  <si>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</si>
  <si>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</si>
  <si>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</si>
  <si>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</si>
  <si>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</si>
  <si>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</si>
  <si>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</si>
  <si>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</si>
  <si>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</si>
  <si>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</si>
  <si>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</si>
  <si>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</si>
  <si>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</si>
  <si>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</si>
  <si>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</si>
  <si>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</si>
  <si>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</si>
  <si>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</si>
  <si>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</si>
  <si>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</si>
  <si>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</si>
  <si>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</si>
  <si>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</si>
  <si>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</si>
  <si>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</si>
  <si>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</si>
  <si>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</si>
  <si>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</si>
  <si>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</si>
  <si>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</si>
  <si>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</si>
  <si>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</si>
  <si>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</si>
  <si>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</si>
  <si>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</si>
  <si>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</si>
  <si>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</si>
  <si>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</si>
  <si>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</si>
  <si>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</si>
  <si>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</si>
  <si>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</si>
  <si>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</si>
  <si>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</si>
  <si>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</si>
  <si>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</si>
  <si>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</si>
  <si>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</si>
  <si>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</si>
  <si>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</si>
  <si>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</si>
  <si>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</si>
  <si>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</si>
  <si>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</si>
  <si>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</si>
  <si>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</si>
  <si>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</si>
  <si>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</si>
  <si>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</si>
  <si>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</si>
  <si>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</si>
  <si>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</si>
  <si>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</si>
  <si>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</si>
  <si>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</si>
  <si>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</si>
  <si>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</si>
  <si>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</si>
  <si>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</si>
  <si>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</si>
  <si>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</si>
  <si>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</si>
  <si>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</si>
  <si>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</si>
  <si>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</si>
  <si>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</si>
  <si>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</si>
  <si>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</si>
  <si>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</si>
  <si>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</si>
  <si>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</si>
  <si>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</si>
  <si>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</si>
  <si>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</si>
  <si>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</si>
  <si>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</si>
  <si>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</si>
  <si>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</si>
  <si>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</si>
  <si>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</si>
  <si>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</si>
  <si>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</si>
  <si>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</si>
  <si>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</si>
  <si>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</si>
  <si>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</si>
  <si>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</si>
  <si>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</si>
  <si>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</si>
  <si>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</si>
  <si>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</si>
  <si>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</si>
  <si>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</si>
  <si>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</si>
  <si>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</si>
  <si>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</si>
  <si>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</si>
  <si>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</si>
  <si>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</si>
  <si>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</si>
  <si>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</si>
  <si>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</si>
  <si>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</si>
  <si>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</si>
  <si>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</si>
  <si>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</si>
  <si>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</si>
  <si>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</si>
  <si>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</si>
  <si>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</si>
  <si>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</si>
  <si>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</si>
  <si>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</si>
  <si>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</si>
  <si>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</si>
  <si>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</si>
  <si>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</si>
  <si>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</si>
  <si>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</si>
  <si>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</si>
  <si>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</si>
  <si>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</si>
  <si>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</si>
  <si>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</si>
  <si>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</si>
  <si>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</si>
  <si>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</si>
  <si>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</si>
  <si>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</si>
  <si>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</si>
  <si>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</si>
  <si>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</si>
  <si>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</si>
  <si>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</si>
  <si>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</si>
  <si>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</si>
  <si>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</si>
  <si>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</si>
  <si>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</si>
  <si>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</si>
  <si>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</si>
  <si>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</si>
  <si>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</si>
  <si>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</si>
  <si>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</si>
  <si>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</si>
  <si>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</si>
  <si>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</si>
  <si>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</si>
  <si>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</si>
  <si>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</si>
  <si>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</si>
  <si>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</si>
  <si>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</si>
  <si>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</si>
  <si>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</si>
  <si>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</si>
  <si>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</si>
  <si>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</si>
  <si>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</si>
  <si>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</si>
  <si>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</si>
  <si>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</si>
  <si>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</si>
  <si>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</si>
  <si>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</si>
  <si>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</si>
  <si>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</si>
  <si>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</si>
  <si>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</si>
  <si>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</si>
  <si>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</si>
  <si>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</si>
  <si>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</si>
  <si>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</si>
  <si>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</si>
  <si>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</si>
  <si>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</si>
  <si>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</si>
  <si>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</si>
  <si>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</si>
  <si>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</si>
  <si>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</si>
  <si>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</si>
  <si>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</si>
  <si>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</si>
  <si>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</si>
  <si>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</si>
  <si>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</si>
  <si>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</si>
  <si>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</si>
  <si>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</si>
  <si>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</si>
  <si>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</si>
  <si>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</si>
  <si>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</si>
  <si>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</si>
  <si>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</si>
  <si>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</si>
  <si>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</si>
  <si>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</si>
  <si>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</si>
  <si>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</si>
  <si>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</si>
  <si>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</si>
  <si>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</si>
  <si>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</si>
  <si>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</si>
  <si>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</si>
  <si>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</si>
  <si>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</si>
  <si>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</si>
  <si>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</si>
  <si>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</si>
  <si>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</si>
  <si>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</si>
  <si>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</si>
  <si>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</si>
  <si>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</si>
  <si>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</si>
  <si>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</si>
  <si>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</si>
  <si>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</si>
  <si>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</si>
  <si>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</si>
  <si>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</si>
  <si>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</si>
  <si>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</si>
  <si>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</si>
  <si>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</si>
  <si>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</si>
  <si>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</si>
  <si>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</si>
  <si>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</si>
  <si>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</si>
  <si>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</si>
  <si>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</si>
  <si>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</si>
  <si>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</si>
  <si>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</si>
  <si>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</si>
  <si>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</si>
  <si>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</si>
  <si>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</si>
  <si>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</si>
  <si>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</si>
  <si>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</si>
  <si>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</si>
  <si>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</si>
  <si>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</si>
  <si>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</si>
  <si>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</si>
  <si>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</si>
  <si>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</si>
  <si>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</si>
  <si>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</si>
  <si>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</si>
  <si>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</si>
  <si>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</si>
  <si>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</si>
  <si>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</si>
  <si>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</si>
  <si>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</si>
  <si>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</si>
  <si>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</si>
  <si>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</si>
  <si>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</si>
  <si>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</si>
  <si>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</si>
  <si>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</si>
  <si>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</si>
  <si>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</si>
  <si>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</si>
  <si>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</si>
  <si>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</si>
  <si>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</si>
  <si>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</si>
  <si>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</si>
  <si>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</si>
  <si>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</si>
  <si>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</si>
  <si>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</si>
  <si>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</si>
  <si>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</si>
  <si>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</si>
  <si>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</si>
  <si>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</si>
  <si>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</si>
  <si>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</si>
  <si>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</si>
  <si>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</si>
  <si>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</si>
  <si>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</si>
  <si>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</si>
  <si>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</si>
  <si>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</si>
  <si>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</si>
  <si>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</si>
  <si>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</si>
  <si>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</si>
  <si>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</si>
  <si>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</si>
  <si>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</si>
  <si>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</si>
  <si>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</si>
  <si>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</si>
  <si>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</si>
  <si>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</si>
  <si>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</si>
  <si>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</si>
  <si>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</si>
  <si>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</si>
  <si>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</si>
  <si>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</si>
  <si>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</si>
  <si>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</si>
  <si>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</si>
  <si>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</si>
  <si>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</si>
  <si>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</si>
  <si>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</si>
  <si>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</si>
  <si>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</si>
  <si>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</si>
  <si>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</si>
  <si>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</si>
  <si>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</si>
  <si>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</si>
  <si>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</si>
  <si>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</si>
  <si>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</si>
  <si>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</si>
  <si>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</si>
  <si>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</si>
  <si>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</si>
  <si>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</si>
  <si>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</si>
  <si>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</si>
  <si>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</si>
  <si>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</si>
  <si>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</si>
  <si>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</si>
  <si>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</si>
  <si>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</si>
  <si>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</si>
  <si>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</si>
  <si>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</si>
  <si>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</si>
  <si>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</si>
  <si>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</si>
  <si>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</si>
  <si>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</si>
  <si>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</si>
  <si>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</si>
  <si>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</si>
  <si>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</si>
  <si>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</si>
  <si>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</si>
  <si>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</si>
  <si>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</si>
  <si>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</si>
  <si>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</si>
  <si>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</si>
  <si>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</si>
  <si>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</si>
  <si>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</si>
  <si>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</si>
  <si>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</si>
  <si>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</si>
  <si>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</si>
  <si>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</si>
  <si>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</si>
  <si>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</si>
  <si>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</si>
  <si>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</si>
  <si>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</si>
  <si>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</si>
  <si>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</si>
  <si>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</si>
  <si>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</si>
  <si>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</si>
  <si>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</si>
  <si>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</si>
  <si>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</si>
  <si>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</si>
  <si>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</si>
  <si>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</si>
  <si>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</si>
  <si>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</si>
  <si>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</si>
  <si>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</si>
  <si>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</si>
  <si>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</si>
  <si>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</si>
  <si>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</si>
  <si>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</si>
  <si>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</si>
  <si>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</si>
  <si>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</si>
  <si>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</si>
  <si>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</si>
  <si>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</si>
  <si>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</si>
  <si>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</si>
  <si>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</si>
  <si>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</si>
  <si>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</si>
  <si>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</si>
  <si>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</si>
  <si>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</si>
  <si>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</si>
  <si>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</si>
  <si>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</si>
  <si>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</si>
  <si>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</si>
  <si>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</si>
  <si>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</si>
  <si>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</si>
  <si>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</si>
  <si>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</si>
  <si>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</si>
  <si>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</si>
  <si>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</si>
  <si>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</si>
  <si>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</si>
  <si>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</si>
  <si>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</si>
  <si>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</si>
  <si>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</si>
  <si>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</si>
  <si>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</si>
  <si>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</si>
  <si>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</si>
  <si>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</si>
  <si>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</si>
  <si>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</si>
  <si>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</si>
  <si>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</si>
  <si>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</si>
  <si>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</si>
  <si>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</si>
  <si>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</si>
  <si>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</si>
  <si>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</si>
  <si>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</si>
  <si>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</si>
  <si>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</si>
  <si>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</si>
  <si>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</si>
  <si>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</si>
  <si>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</si>
  <si>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</si>
  <si>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</si>
  <si>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</si>
  <si>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</si>
  <si>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</si>
  <si>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</si>
  <si>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</si>
  <si>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</si>
  <si>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</si>
  <si>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</si>
  <si>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</si>
  <si>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</si>
  <si>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</si>
  <si>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</si>
  <si>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</si>
  <si>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</si>
  <si>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</si>
  <si>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</si>
  <si>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</si>
  <si>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</si>
  <si>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</si>
  <si>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</si>
  <si>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</si>
  <si>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</si>
  <si>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</si>
  <si>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</si>
  <si>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</si>
  <si>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</si>
  <si>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</si>
  <si>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</si>
  <si>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</si>
  <si>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</si>
  <si>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</si>
  <si>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</si>
  <si>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</si>
  <si>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</si>
  <si>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</si>
  <si>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</si>
  <si>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</si>
  <si>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</si>
  <si>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</si>
  <si>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</si>
  <si>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</si>
  <si>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</si>
  <si>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</si>
  <si>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</si>
  <si>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</si>
  <si>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</si>
  <si>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</si>
  <si>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</si>
  <si>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</si>
  <si>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</si>
  <si>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</si>
  <si>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</si>
  <si>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</si>
  <si>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</si>
  <si>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</si>
  <si>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</si>
  <si>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</si>
  <si>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</si>
  <si>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</si>
  <si>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</si>
  <si>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</si>
  <si>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</si>
  <si>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</si>
  <si>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</si>
  <si>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</si>
  <si>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</si>
  <si>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</si>
  <si>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</si>
  <si>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</si>
  <si>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</si>
  <si>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</si>
  <si>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</si>
  <si>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</si>
  <si>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</si>
  <si>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</si>
  <si>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</si>
  <si>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</si>
  <si>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</si>
  <si>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</si>
  <si>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</si>
  <si>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</si>
  <si>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</si>
  <si>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</si>
  <si>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</si>
  <si>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</si>
  <si>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</si>
  <si>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</si>
  <si>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</si>
  <si>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</si>
  <si>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</si>
  <si>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</si>
  <si>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</si>
  <si>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</si>
  <si>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</si>
  <si>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</si>
  <si>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</si>
  <si>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</si>
  <si>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</si>
  <si>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</si>
  <si>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</si>
  <si>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</si>
  <si>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</si>
  <si>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</si>
  <si>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</si>
  <si>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</si>
  <si>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</si>
  <si>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</si>
  <si>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</si>
  <si>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</si>
  <si>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</si>
  <si>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</si>
  <si>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</si>
  <si>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</si>
  <si>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</si>
  <si>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</si>
  <si>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</si>
  <si>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</si>
  <si>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</si>
  <si>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</si>
  <si>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</si>
  <si>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</si>
  <si>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</si>
  <si>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</si>
  <si>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</si>
  <si>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</si>
  <si>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</si>
  <si>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</si>
  <si>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</si>
  <si>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</si>
  <si>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</si>
  <si>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</si>
  <si>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</si>
  <si>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</si>
  <si>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</si>
  <si>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</si>
  <si>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</si>
  <si>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</si>
  <si>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</si>
  <si>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</si>
  <si>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</si>
  <si>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</si>
  <si>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</si>
  <si>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</si>
  <si>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</si>
  <si>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</si>
  <si>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</si>
  <si>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</si>
  <si>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</si>
  <si>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</si>
  <si>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</si>
  <si>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</si>
  <si>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</si>
  <si>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</si>
  <si>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</si>
  <si>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</si>
  <si>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</si>
  <si>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</si>
  <si>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</si>
  <si>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</si>
  <si>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</si>
  <si>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</si>
  <si>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</si>
  <si>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</si>
  <si>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</si>
  <si>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</si>
  <si>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</si>
  <si>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</si>
  <si>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</si>
  <si>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</si>
  <si>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</si>
  <si>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</si>
  <si>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</si>
  <si>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</si>
  <si>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</si>
  <si>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</si>
  <si>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</si>
  <si>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</si>
  <si>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</si>
  <si>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</si>
  <si>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</si>
  <si>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</si>
  <si>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</si>
  <si>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</si>
  <si>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</si>
  <si>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</si>
  <si>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</si>
  <si>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</si>
  <si>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</si>
  <si>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</si>
  <si>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</si>
  <si>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</si>
  <si>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</si>
  <si>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</si>
  <si>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</si>
  <si>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</si>
  <si>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</si>
  <si>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</si>
  <si>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</si>
  <si>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</si>
  <si>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</si>
  <si>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</si>
  <si>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</si>
  <si>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</si>
  <si>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</si>
  <si>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</si>
  <si>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</si>
  <si>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</si>
  <si>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</si>
  <si>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</si>
  <si>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</si>
  <si>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</si>
  <si>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</si>
  <si>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</si>
  <si>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</si>
  <si>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</si>
  <si>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</si>
  <si>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</si>
  <si>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</si>
  <si>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</si>
  <si>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</si>
  <si>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</si>
  <si>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</si>
  <si>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</si>
  <si>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</si>
  <si>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</si>
  <si>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</si>
  <si>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</si>
  <si>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</si>
  <si>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</si>
  <si>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</si>
  <si>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</si>
  <si>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</si>
  <si>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</si>
  <si>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</si>
  <si>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</si>
  <si>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</si>
  <si>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</si>
  <si>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</si>
  <si>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</si>
  <si>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</si>
  <si>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</si>
  <si>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</si>
  <si>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</si>
  <si>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</si>
  <si>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</si>
  <si>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</si>
  <si>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</si>
  <si>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</si>
  <si>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</si>
  <si>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</si>
  <si>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</si>
  <si>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</si>
  <si>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</si>
  <si>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</si>
  <si>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</si>
  <si>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</si>
  <si>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</si>
  <si>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</si>
  <si>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</si>
  <si>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</si>
  <si>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</si>
  <si>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</si>
  <si>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</si>
  <si>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</si>
  <si>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</si>
  <si>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</si>
  <si>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</si>
  <si>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</si>
  <si>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</si>
  <si>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</si>
  <si>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</si>
  <si>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</si>
  <si>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</si>
  <si>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</si>
  <si>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</si>
  <si>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</si>
  <si>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</si>
  <si>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</si>
  <si>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</si>
  <si>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</si>
  <si>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</si>
  <si>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</si>
  <si>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</si>
  <si>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</si>
  <si>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</si>
  <si>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</si>
  <si>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</si>
  <si>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</si>
  <si>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</si>
  <si>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</si>
  <si>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</si>
  <si>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</si>
  <si>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</si>
  <si>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</si>
  <si>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</si>
  <si>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</si>
  <si>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</si>
  <si>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</si>
  <si>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</si>
  <si>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</si>
  <si>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</si>
  <si>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</si>
  <si>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</si>
  <si>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</si>
  <si>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</si>
  <si>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</si>
  <si>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</si>
  <si>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</si>
  <si>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</si>
  <si>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</si>
  <si>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</si>
  <si>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</si>
  <si>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</si>
  <si>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</si>
  <si>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</si>
  <si>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</si>
  <si>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</si>
  <si>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</si>
  <si>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</si>
  <si>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</si>
  <si>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</si>
  <si>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</si>
  <si>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</si>
  <si>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</si>
  <si>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</si>
  <si>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</si>
  <si>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</si>
  <si>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</si>
  <si>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</si>
  <si>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</si>
  <si>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</si>
  <si>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</si>
  <si>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</si>
  <si>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</si>
  <si>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</si>
  <si>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</si>
  <si>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</si>
  <si>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</si>
  <si>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</si>
  <si>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</si>
  <si>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</si>
  <si>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</si>
  <si>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</si>
  <si>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</si>
  <si>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</si>
  <si>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</si>
  <si>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</si>
  <si>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</si>
  <si>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</si>
  <si>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</si>
  <si>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</si>
  <si>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</si>
  <si>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</si>
  <si>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</si>
  <si>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</si>
  <si>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</si>
  <si>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</si>
  <si>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</si>
  <si>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</si>
  <si>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</si>
  <si>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</si>
  <si>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</si>
  <si>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</si>
  <si>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</si>
  <si>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</si>
  <si>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</si>
  <si>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</si>
  <si>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</si>
  <si>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</si>
  <si>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</si>
  <si>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</si>
  <si>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</si>
  <si>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</si>
  <si>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</si>
  <si>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</si>
  <si>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</si>
  <si>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</si>
  <si>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</si>
  <si>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</si>
  <si>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</si>
  <si>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</si>
  <si>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</si>
  <si>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</si>
  <si>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</si>
  <si>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</si>
  <si>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</si>
  <si>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</si>
  <si>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</si>
  <si>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</si>
  <si>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</si>
  <si>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</si>
  <si>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</si>
  <si>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</si>
  <si>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</si>
  <si>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</si>
  <si>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</si>
  <si>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</si>
  <si>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</si>
  <si>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</si>
  <si>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</si>
  <si>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</si>
  <si>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</si>
  <si>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</si>
  <si>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</si>
  <si>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</si>
  <si>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</si>
  <si>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</si>
  <si>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</si>
  <si>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</si>
  <si>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</si>
  <si>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</si>
  <si>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</si>
  <si>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</si>
  <si>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</si>
  <si>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</si>
  <si>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</si>
  <si>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</si>
  <si>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</si>
  <si>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</si>
  <si>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</si>
  <si>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</si>
  <si>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</si>
  <si>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</si>
  <si>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</si>
  <si>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</si>
  <si>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</si>
  <si>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</si>
  <si>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</si>
  <si>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</si>
  <si>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</si>
  <si>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</si>
  <si>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</si>
  <si>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</si>
  <si>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</si>
  <si>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</si>
  <si>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</si>
  <si>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</si>
  <si>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</si>
  <si>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</si>
  <si>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</si>
  <si>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</si>
  <si>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</si>
  <si>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</si>
  <si>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</si>
  <si>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</si>
  <si>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</si>
  <si>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</si>
  <si>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</si>
  <si>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</si>
  <si>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</si>
  <si>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</si>
  <si>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</si>
  <si>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</si>
  <si>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</si>
  <si>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</si>
  <si>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</si>
  <si>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</si>
  <si>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</si>
  <si>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</si>
  <si>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</si>
  <si>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</si>
  <si>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</si>
  <si>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</si>
  <si>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</si>
  <si>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</si>
  <si>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</si>
  <si>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</si>
  <si>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</si>
  <si>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</si>
  <si>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</si>
  <si>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</si>
  <si>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</si>
  <si>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</si>
  <si>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</si>
  <si>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</si>
  <si>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</si>
  <si>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</si>
  <si>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</si>
  <si>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</si>
  <si>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</si>
  <si>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</si>
  <si>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</si>
  <si>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</si>
  <si>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</si>
  <si>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</si>
  <si>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</si>
  <si>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</si>
  <si>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</si>
  <si>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</si>
  <si>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</si>
  <si>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</si>
  <si>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</si>
  <si>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</si>
  <si>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</si>
  <si>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</si>
  <si>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</si>
  <si>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</si>
  <si>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</si>
  <si>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</si>
  <si>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</si>
  <si>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</si>
  <si>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</si>
  <si>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</si>
  <si>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</si>
  <si>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</si>
  <si>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</si>
  <si>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</si>
  <si>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</si>
  <si>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</si>
  <si>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</si>
  <si>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</si>
  <si>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</si>
  <si>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</si>
  <si>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</si>
  <si>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</si>
  <si>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</si>
  <si>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</si>
  <si>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</si>
  <si>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</si>
  <si>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</si>
  <si>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</si>
  <si>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</si>
  <si>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</si>
  <si>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</si>
  <si>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</si>
  <si>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</si>
  <si>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</si>
  <si>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</si>
  <si>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</si>
  <si>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</si>
  <si>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</si>
  <si>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</si>
  <si>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</si>
  <si>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</si>
  <si>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</si>
  <si>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</si>
  <si>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</si>
  <si>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</si>
  <si>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</si>
  <si>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</si>
  <si>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</si>
  <si>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</si>
  <si>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</si>
  <si>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</si>
  <si>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</si>
  <si>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</si>
  <si>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</si>
  <si>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</si>
  <si>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</si>
  <si>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</si>
  <si>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</si>
  <si>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</si>
  <si>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</si>
  <si>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</si>
  <si>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</si>
  <si>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</si>
  <si>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</si>
  <si>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</si>
  <si>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</si>
  <si>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</si>
  <si>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</si>
  <si>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</si>
  <si>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</si>
  <si>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</si>
  <si>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</si>
  <si>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</si>
  <si>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</si>
  <si>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</si>
  <si>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</si>
  <si>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</si>
  <si>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</si>
  <si>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</si>
  <si>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</si>
  <si>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</si>
  <si>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</si>
  <si>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</si>
  <si>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</si>
  <si>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</si>
  <si>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</si>
  <si>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</si>
  <si>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</si>
  <si>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</si>
  <si>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</si>
  <si>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</si>
  <si>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</si>
  <si>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</si>
  <si>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</si>
  <si>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</si>
  <si>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</si>
  <si>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</si>
  <si>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</si>
  <si>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</si>
  <si>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</si>
  <si>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</si>
  <si>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</si>
  <si>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</si>
  <si>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</si>
  <si>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</si>
  <si>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</si>
  <si>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</si>
  <si>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</si>
  <si>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</si>
  <si>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</si>
  <si>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</si>
  <si>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</si>
  <si>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</si>
  <si>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</si>
  <si>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</si>
  <si>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</si>
  <si>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</si>
  <si>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</si>
  <si>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</si>
  <si>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</si>
  <si>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</si>
  <si>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</si>
  <si>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</si>
  <si>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</si>
  <si>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</si>
  <si>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</si>
  <si>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</si>
  <si>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</si>
  <si>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</si>
  <si>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</si>
  <si>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</si>
  <si>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</si>
  <si>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</si>
  <si>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</si>
  <si>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</si>
  <si>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</si>
  <si>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</si>
  <si>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</si>
  <si>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</si>
  <si>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</si>
  <si>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</si>
  <si>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</si>
  <si>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</si>
  <si>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</si>
  <si>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</si>
  <si>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</si>
  <si>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</si>
  <si>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</si>
  <si>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</si>
  <si>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</si>
  <si>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</si>
  <si>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</si>
  <si>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</si>
  <si>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</si>
  <si>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</si>
  <si>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</si>
  <si>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</si>
  <si>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</si>
  <si>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</si>
  <si>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</si>
  <si>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</si>
  <si>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</si>
  <si>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</si>
  <si>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</si>
  <si>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</si>
  <si>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</si>
  <si>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</si>
  <si>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</si>
  <si>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</si>
  <si>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</si>
  <si>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</si>
  <si>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</si>
  <si>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</si>
  <si>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</si>
  <si>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</si>
  <si>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</si>
  <si>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</si>
  <si>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</si>
  <si>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</si>
  <si>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</si>
  <si>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</si>
  <si>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</si>
  <si>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</si>
  <si>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</si>
  <si>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</si>
  <si>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</si>
  <si>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</si>
  <si>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</si>
  <si>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</si>
  <si>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</si>
  <si>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</si>
  <si>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</si>
  <si>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</si>
  <si>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</si>
  <si>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</si>
  <si>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</si>
  <si>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</si>
  <si>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</si>
  <si>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</si>
  <si>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</si>
  <si>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</si>
  <si>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</si>
  <si>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</si>
  <si>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</si>
  <si>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</si>
  <si>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</si>
  <si>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</si>
  <si>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</si>
  <si>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</si>
  <si>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</si>
  <si>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</si>
  <si>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</si>
  <si>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</si>
  <si>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</si>
  <si>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</si>
  <si>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</si>
  <si>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</si>
  <si>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</si>
  <si>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</si>
  <si>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</si>
  <si>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</si>
  <si>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</si>
  <si>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</si>
  <si>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</si>
  <si>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</si>
  <si>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</si>
  <si>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</si>
  <si>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</si>
  <si>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</si>
  <si>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</si>
  <si>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</si>
  <si>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</si>
  <si>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</si>
  <si>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</si>
  <si>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</si>
  <si>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</si>
  <si>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</si>
  <si>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</si>
  <si>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</si>
  <si>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</si>
  <si>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</si>
  <si>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</si>
  <si>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</si>
  <si>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</si>
  <si>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</si>
  <si>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</si>
  <si>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</si>
  <si>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</si>
  <si>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</si>
  <si>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</si>
  <si>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</si>
  <si>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</si>
  <si>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</si>
  <si>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</si>
  <si>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</si>
  <si>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</si>
  <si>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</si>
  <si>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</si>
  <si>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</si>
  <si>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</si>
  <si>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</si>
  <si>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</si>
  <si>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</si>
  <si>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</si>
  <si>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</si>
  <si>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</si>
  <si>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</si>
  <si>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</si>
  <si>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</si>
  <si>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</si>
  <si>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</si>
  <si>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</si>
  <si>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</si>
  <si>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</si>
  <si>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</si>
  <si>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</si>
  <si>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</si>
  <si>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</si>
  <si>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</si>
  <si>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</si>
  <si>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</si>
  <si>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</si>
  <si>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</si>
  <si>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</si>
  <si>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</si>
  <si>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</si>
  <si>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</si>
  <si>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</si>
  <si>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</si>
  <si>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</si>
  <si>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</si>
  <si>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</si>
  <si>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</si>
  <si>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</si>
  <si>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</si>
  <si>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</si>
  <si>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</si>
  <si>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</si>
  <si>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</si>
  <si>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</si>
  <si>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</si>
  <si>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</si>
  <si>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</si>
  <si>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</si>
  <si>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</si>
  <si>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</si>
  <si>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</si>
  <si>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</si>
  <si>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</si>
  <si>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</si>
  <si>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</si>
  <si>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</si>
  <si>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</si>
  <si>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</si>
  <si>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</si>
  <si>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</si>
  <si>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</si>
  <si>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</si>
  <si>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</si>
  <si>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</si>
  <si>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</si>
  <si>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</si>
  <si>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</si>
  <si>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</si>
  <si>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</si>
  <si>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</si>
  <si>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</si>
  <si>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</si>
  <si>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</si>
  <si>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</si>
  <si>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</si>
  <si>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</si>
  <si>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</si>
  <si>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</si>
  <si>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</si>
  <si>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</si>
  <si>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</si>
  <si>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</si>
  <si>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</si>
  <si>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</si>
  <si>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</si>
  <si>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</si>
  <si>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</si>
  <si>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</si>
  <si>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</si>
  <si>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</si>
  <si>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</si>
  <si>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</si>
  <si>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</si>
  <si>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</si>
  <si>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</si>
  <si>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</si>
  <si>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</si>
  <si>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</si>
  <si>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</si>
  <si>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</si>
  <si>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</si>
  <si>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</si>
  <si>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</si>
  <si>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</si>
  <si>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</si>
  <si>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</si>
  <si>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</si>
  <si>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</si>
  <si>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</si>
  <si>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</si>
  <si>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</si>
  <si>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</si>
  <si>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</si>
  <si>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</si>
  <si>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</si>
  <si>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</si>
  <si>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</si>
  <si>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</si>
  <si>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</si>
  <si>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</si>
  <si>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</si>
  <si>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</si>
  <si>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</si>
  <si>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</si>
  <si>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</si>
  <si>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</si>
  <si>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</si>
  <si>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</si>
  <si>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</si>
  <si>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</si>
  <si>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</si>
  <si>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</si>
  <si>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</si>
  <si>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</si>
  <si>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</si>
  <si>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</si>
  <si>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</si>
  <si>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</si>
  <si>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</si>
  <si>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</si>
  <si>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</si>
  <si>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</si>
  <si>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</si>
  <si>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</si>
  <si>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</si>
  <si>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</si>
  <si>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</si>
  <si>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</si>
  <si>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</si>
  <si>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</si>
  <si>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</si>
  <si>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</si>
  <si>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</si>
  <si>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</si>
  <si>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</si>
  <si>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</si>
  <si>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</si>
  <si>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</si>
  <si>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</si>
  <si>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</si>
  <si>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</si>
  <si>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</si>
  <si>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</si>
  <si>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</si>
  <si>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</si>
  <si>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</si>
  <si>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</si>
  <si>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</si>
  <si>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</si>
  <si>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</si>
  <si>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</si>
  <si>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</si>
  <si>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</si>
  <si>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</si>
  <si>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</si>
  <si>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</si>
  <si>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</si>
  <si>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</si>
  <si>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</si>
  <si>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</si>
  <si>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</si>
  <si>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</si>
  <si>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</si>
  <si>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</si>
  <si>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</si>
  <si>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</si>
  <si>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</si>
  <si>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</si>
  <si>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</si>
  <si>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</si>
  <si>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</si>
  <si>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</si>
  <si>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</si>
  <si>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</si>
  <si>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</si>
  <si>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</si>
  <si>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</si>
  <si>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</si>
  <si>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</si>
  <si>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</si>
  <si>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</si>
  <si>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</si>
  <si>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</si>
  <si>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</si>
  <si>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</si>
  <si>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</si>
  <si>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</si>
  <si>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</si>
  <si>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</si>
  <si>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</si>
  <si>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</si>
  <si>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</si>
  <si>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</si>
  <si>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</si>
  <si>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</si>
  <si>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</si>
  <si>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</si>
  <si>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</si>
  <si>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</si>
  <si>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</si>
  <si>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</si>
  <si>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</si>
  <si>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</si>
  <si>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</si>
  <si>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</si>
  <si>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</si>
  <si>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</si>
  <si>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</si>
  <si>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</si>
  <si>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</si>
  <si>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</si>
  <si>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</si>
  <si>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</si>
  <si>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</si>
  <si>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</si>
  <si>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</si>
  <si>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</si>
  <si>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</si>
  <si>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</si>
  <si>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</si>
  <si>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</si>
  <si>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</si>
  <si>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</si>
  <si>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</si>
  <si>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</si>
  <si>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</si>
  <si>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</si>
  <si>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</si>
  <si>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</si>
  <si>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</si>
  <si>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</si>
  <si>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</si>
  <si>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</si>
  <si>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</si>
  <si>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</si>
  <si>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</si>
  <si>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</si>
  <si>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</si>
  <si>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</si>
  <si>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</si>
  <si>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</si>
  <si>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</si>
  <si>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</si>
  <si>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</si>
  <si>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</si>
  <si>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</si>
  <si>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</si>
  <si>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</si>
  <si>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</si>
  <si>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</si>
  <si>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</si>
  <si>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</si>
  <si>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</si>
  <si>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</si>
  <si>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</si>
  <si>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</si>
  <si>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</si>
  <si>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</si>
  <si>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</si>
  <si>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</si>
  <si>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</si>
  <si>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</si>
  <si>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</si>
  <si>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</si>
  <si>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</si>
  <si>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</si>
  <si>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</si>
  <si>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</si>
  <si>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</si>
  <si>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</si>
  <si>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</si>
  <si>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</si>
  <si>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</si>
  <si>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</si>
  <si>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</si>
  <si>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</si>
  <si>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</si>
  <si>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</si>
  <si>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</si>
  <si>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</si>
  <si>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</si>
  <si>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</si>
  <si>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</si>
  <si>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</si>
  <si>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</si>
  <si>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</si>
  <si>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</si>
  <si>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</si>
  <si>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</si>
  <si>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</si>
  <si>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</si>
  <si>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</si>
  <si>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</si>
  <si>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</si>
  <si>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</si>
  <si>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</si>
  <si>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</si>
  <si>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</si>
  <si>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</si>
  <si>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</si>
  <si>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</si>
  <si>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</si>
  <si>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</si>
  <si>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</si>
  <si>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</si>
  <si>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</si>
  <si>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</si>
  <si>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</si>
  <si>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</si>
  <si>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</si>
  <si>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</si>
  <si>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</si>
  <si>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</si>
  <si>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</si>
  <si>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</si>
  <si>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</si>
  <si>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</si>
  <si>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</si>
  <si>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</si>
  <si>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</si>
  <si>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</si>
  <si>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</si>
  <si>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</si>
  <si>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</si>
  <si>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</si>
  <si>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</si>
  <si>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</si>
  <si>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</si>
  <si>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</si>
  <si>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</si>
  <si>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</si>
  <si>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</si>
  <si>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</si>
  <si>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</si>
  <si>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</si>
  <si>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</si>
  <si>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</si>
  <si>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</si>
  <si>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</si>
  <si>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</si>
  <si>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</si>
  <si>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</si>
  <si>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</si>
  <si>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</si>
  <si>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</si>
  <si>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</si>
  <si>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</si>
  <si>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</si>
  <si>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</si>
  <si>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</si>
  <si>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</si>
  <si>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</si>
  <si>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</si>
  <si>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</si>
  <si>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</si>
  <si>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</si>
  <si>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</si>
  <si>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</si>
  <si>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</si>
  <si>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</si>
  <si>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</si>
  <si>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</si>
  <si>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</si>
  <si>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</si>
  <si>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</si>
  <si>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</si>
  <si>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</si>
  <si>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</si>
  <si>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</si>
  <si>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</si>
  <si>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</si>
  <si>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</si>
  <si>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</si>
  <si>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</si>
  <si>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</si>
  <si>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</si>
  <si>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</si>
  <si>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</si>
  <si>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</si>
  <si>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</si>
  <si>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</si>
  <si>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</si>
  <si>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</si>
  <si>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</si>
  <si>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</si>
  <si>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</si>
  <si>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</si>
  <si>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</si>
  <si>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</si>
  <si>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</si>
  <si>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</si>
  <si>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</si>
  <si>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</si>
  <si>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</si>
  <si>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</si>
  <si>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</si>
  <si>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</si>
  <si>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</si>
  <si>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</si>
  <si>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</si>
  <si>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</si>
  <si>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</si>
  <si>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</si>
  <si>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</si>
  <si>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</si>
  <si>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</si>
  <si>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</si>
  <si>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</si>
  <si>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</si>
  <si>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</si>
  <si>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</si>
  <si>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</si>
  <si>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</si>
  <si>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</si>
  <si>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</si>
  <si>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</si>
  <si>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</si>
  <si>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</si>
  <si>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</si>
  <si>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</si>
  <si>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</si>
  <si>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</si>
  <si>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</si>
  <si>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</si>
  <si>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</si>
  <si>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</si>
  <si>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</si>
  <si>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</si>
  <si>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</si>
  <si>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</si>
  <si>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</si>
  <si>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</si>
  <si>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</si>
  <si>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</si>
  <si>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</si>
  <si>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</si>
  <si>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</si>
  <si>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</si>
  <si>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</si>
  <si>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</si>
  <si>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</si>
  <si>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</si>
  <si>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</si>
  <si>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</si>
  <si>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</si>
  <si>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</si>
  <si>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</si>
  <si>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</si>
  <si>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</si>
  <si>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</si>
  <si>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</si>
  <si>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</si>
  <si>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</si>
  <si>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</si>
  <si>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</si>
  <si>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</si>
  <si>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</si>
  <si>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</si>
  <si>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</si>
  <si>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</si>
  <si>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</si>
  <si>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</si>
  <si>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</si>
  <si>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</si>
  <si>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</si>
  <si>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</si>
  <si>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</si>
  <si>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</si>
  <si>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</si>
  <si>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</si>
  <si>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</si>
  <si>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</si>
  <si>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</si>
  <si>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</si>
  <si>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</si>
  <si>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</si>
  <si>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</si>
  <si>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</si>
  <si>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</si>
  <si>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</si>
  <si>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</si>
  <si>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</si>
  <si>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</si>
  <si>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</si>
  <si>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</si>
  <si>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</si>
  <si>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</si>
  <si>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</si>
  <si>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</si>
  <si>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</si>
  <si>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</si>
  <si>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</si>
  <si>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</si>
  <si>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</si>
  <si>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</si>
  <si>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</si>
  <si>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</si>
  <si>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</si>
  <si>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</si>
  <si>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</si>
  <si>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</si>
  <si>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</si>
  <si>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</si>
  <si>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</si>
  <si>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</si>
  <si>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</si>
  <si>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</si>
  <si>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</si>
  <si>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</si>
  <si>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</si>
  <si>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</si>
  <si>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</si>
  <si>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</si>
  <si>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</si>
  <si>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</si>
  <si>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</si>
  <si>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</si>
  <si>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</si>
  <si>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</si>
  <si>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</si>
  <si>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</si>
  <si>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</si>
  <si>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</si>
  <si>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</si>
  <si>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</si>
  <si>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</si>
  <si>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</si>
  <si>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</si>
  <si>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</si>
  <si>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</si>
  <si>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</si>
  <si>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</si>
  <si>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</si>
  <si>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</si>
  <si>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</si>
  <si>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</si>
  <si>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</si>
  <si>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</si>
  <si>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</si>
  <si>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</si>
  <si>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</si>
  <si>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</si>
  <si>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</si>
  <si>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</si>
  <si>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</si>
  <si>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</si>
  <si>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</si>
  <si>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</si>
  <si>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</si>
  <si>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</si>
  <si>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</si>
  <si>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</si>
  <si>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</si>
  <si>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</si>
  <si>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</si>
  <si>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</si>
  <si>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</si>
  <si>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</si>
  <si>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</si>
  <si>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</si>
  <si>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</si>
  <si>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</si>
  <si>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</si>
  <si>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</si>
  <si>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</si>
  <si>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</si>
  <si>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</si>
  <si>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</si>
  <si>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</si>
  <si>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</si>
  <si>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</si>
  <si>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</si>
  <si>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</si>
  <si>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</si>
  <si>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</si>
  <si>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</si>
  <si>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</si>
  <si>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</si>
  <si>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</si>
  <si>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</si>
  <si>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</si>
  <si>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</si>
  <si>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</si>
  <si>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</si>
  <si>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</si>
  <si>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</si>
  <si>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</si>
  <si>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</si>
  <si>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</si>
  <si>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</si>
  <si>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</si>
  <si>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</si>
  <si>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</si>
  <si>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</si>
  <si>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</si>
  <si>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</si>
  <si>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</si>
  <si>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</si>
  <si>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</si>
  <si>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</si>
  <si>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</si>
  <si>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</si>
  <si>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</si>
  <si>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</si>
  <si>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</si>
  <si>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</si>
  <si>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</si>
  <si>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</si>
  <si>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</si>
  <si>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</si>
  <si>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</si>
  <si>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</si>
  <si>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</si>
  <si>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</si>
  <si>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</si>
  <si>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</si>
  <si>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</si>
  <si>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</si>
  <si>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</si>
  <si>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</si>
  <si>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</si>
  <si>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</si>
  <si>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</si>
  <si>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</si>
  <si>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</si>
  <si>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</si>
  <si>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</si>
  <si>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</si>
  <si>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</si>
  <si>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</si>
  <si>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</si>
  <si>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</si>
  <si>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</si>
  <si>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</si>
  <si>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</si>
  <si>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</si>
  <si>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</si>
  <si>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</si>
  <si>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</si>
  <si>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</si>
  <si>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</si>
  <si>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</si>
  <si>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</si>
  <si>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</si>
  <si>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</si>
  <si>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</si>
  <si>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</si>
  <si>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</si>
  <si>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</si>
  <si>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</si>
  <si>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</si>
  <si>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</si>
  <si>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</si>
  <si>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</si>
  <si>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</si>
  <si>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</si>
  <si>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</si>
  <si>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</si>
  <si>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</si>
  <si>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</si>
  <si>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</si>
  <si>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</si>
  <si>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</si>
  <si>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</si>
  <si>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</si>
  <si>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</si>
  <si>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</si>
  <si>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</si>
  <si>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</si>
  <si>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</si>
  <si>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</si>
  <si>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</si>
  <si>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</si>
  <si>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</si>
  <si>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</si>
  <si>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</si>
  <si>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</si>
  <si>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</si>
  <si>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</si>
  <si>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</si>
  <si>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</si>
  <si>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</si>
  <si>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</si>
  <si>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</si>
  <si>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</si>
  <si>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</si>
  <si>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</si>
  <si>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</si>
  <si>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</si>
  <si>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</si>
  <si>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</si>
  <si>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</si>
  <si>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</si>
  <si>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</si>
  <si>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</si>
  <si>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</si>
  <si>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</si>
  <si>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</si>
  <si>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</si>
  <si>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</si>
  <si>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</si>
  <si>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</si>
  <si>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</si>
  <si>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</si>
  <si>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</si>
  <si>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</si>
  <si>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</si>
  <si>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</si>
  <si>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</si>
  <si>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</si>
  <si>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</si>
  <si>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</si>
  <si>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</si>
  <si>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</si>
  <si>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</si>
  <si>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</si>
  <si>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</si>
  <si>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</si>
  <si>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</si>
  <si>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</si>
  <si>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</si>
  <si>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</si>
  <si>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</si>
  <si>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</si>
  <si>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</si>
  <si>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</si>
  <si>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</si>
  <si>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</si>
  <si>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</si>
  <si>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</si>
  <si>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</si>
  <si>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</si>
  <si>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</si>
  <si>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</si>
  <si>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</si>
  <si>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</si>
  <si>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</si>
  <si>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</si>
  <si>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</si>
  <si>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</si>
  <si>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</si>
  <si>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</si>
  <si>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</si>
  <si>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</si>
  <si>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</si>
  <si>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</si>
  <si>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</si>
  <si>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</si>
  <si>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</si>
  <si>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</si>
  <si>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</si>
  <si>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</si>
  <si>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</si>
  <si>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</si>
  <si>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</si>
  <si>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</si>
  <si>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</si>
  <si>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</si>
  <si>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</si>
  <si>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</si>
  <si>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</si>
  <si>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</si>
  <si>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</si>
  <si>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</si>
  <si>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</si>
  <si>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</si>
  <si>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</si>
  <si>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</si>
  <si>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</si>
  <si>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</si>
  <si>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</si>
  <si>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</si>
  <si>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</si>
  <si>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</si>
  <si>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</si>
  <si>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</si>
  <si>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</si>
  <si>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</si>
  <si>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</si>
  <si>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</si>
  <si>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</si>
  <si>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</si>
  <si>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</si>
  <si>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</si>
  <si>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</si>
  <si>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</si>
  <si>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</si>
  <si>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</si>
  <si>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</si>
  <si>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</si>
  <si>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</si>
  <si>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</si>
  <si>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</si>
  <si>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</si>
  <si>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</si>
  <si>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</si>
  <si>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</si>
  <si>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</si>
  <si>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</si>
  <si>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</si>
  <si>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</si>
  <si>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</si>
  <si>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</si>
  <si>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</si>
  <si>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</si>
  <si>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</si>
  <si>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</si>
  <si>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</si>
  <si>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</si>
  <si>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</si>
  <si>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</si>
  <si>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</si>
  <si>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</si>
  <si>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</si>
  <si>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</si>
  <si>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</si>
  <si>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</si>
  <si>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</si>
  <si>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</si>
  <si>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</si>
  <si>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</si>
  <si>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</si>
  <si>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</si>
  <si>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</si>
  <si>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</si>
  <si>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</si>
  <si>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</si>
  <si>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</si>
  <si>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</si>
  <si>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</si>
  <si>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</si>
  <si>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</si>
  <si>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</si>
  <si>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</si>
  <si>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</si>
  <si>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</si>
  <si>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</si>
  <si>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</si>
  <si>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</si>
  <si>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</si>
  <si>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</si>
  <si>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</si>
  <si>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</si>
  <si>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</si>
  <si>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</si>
  <si>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</si>
  <si>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</si>
  <si>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</si>
  <si>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</si>
  <si>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</si>
  <si>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</si>
  <si>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</si>
  <si>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</si>
  <si>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</si>
  <si>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</si>
  <si>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</si>
  <si>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</si>
  <si>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</si>
  <si>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</si>
  <si>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</si>
  <si>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</si>
  <si>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</si>
  <si>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</si>
  <si>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</si>
  <si>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</si>
  <si>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</si>
  <si>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</si>
  <si>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</si>
  <si>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</si>
  <si>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</si>
  <si>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</si>
  <si>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</si>
  <si>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</si>
  <si>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</si>
  <si>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</si>
  <si>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</si>
  <si>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</si>
  <si>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</si>
  <si>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</si>
  <si>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</si>
  <si>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</si>
  <si>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</si>
  <si>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</si>
  <si>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</si>
  <si>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</si>
  <si>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</si>
  <si>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</si>
  <si>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</si>
  <si>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</si>
  <si>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</si>
  <si>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</si>
  <si>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</si>
  <si>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</si>
  <si>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</si>
  <si>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</si>
  <si>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</si>
  <si>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</si>
  <si>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</si>
  <si>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</si>
  <si>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</si>
  <si>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</si>
  <si>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</si>
  <si>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</si>
  <si>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</si>
  <si>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</si>
  <si>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</si>
  <si>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</si>
  <si>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</si>
  <si>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</si>
  <si>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</si>
  <si>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</si>
  <si>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</si>
  <si>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</si>
  <si>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</si>
  <si>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</si>
  <si>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</si>
  <si>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</si>
  <si>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</si>
  <si>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</si>
  <si>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</si>
  <si>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</si>
  <si>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</si>
  <si>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</si>
  <si>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</si>
  <si>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</si>
  <si>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</si>
  <si>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</si>
  <si>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</si>
  <si>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</si>
  <si>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</si>
  <si>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</si>
  <si>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</si>
  <si>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</si>
  <si>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</si>
  <si>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</si>
  <si>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</si>
  <si>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</si>
  <si>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</si>
  <si>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</si>
  <si>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</si>
  <si>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</si>
  <si>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</si>
  <si>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</si>
  <si>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</si>
  <si>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</si>
  <si>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</si>
  <si>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</si>
  <si>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</si>
  <si>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</si>
  <si>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</si>
  <si>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</si>
  <si>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</si>
  <si>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</si>
  <si>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</si>
  <si>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</si>
  <si>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</si>
  <si>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</si>
  <si>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</si>
  <si>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</si>
  <si>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</si>
  <si>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</si>
  <si>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</si>
  <si>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</si>
  <si>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</si>
  <si>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</si>
  <si>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</si>
  <si>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</si>
  <si>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</si>
  <si>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</si>
  <si>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</si>
  <si>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</si>
  <si>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</si>
  <si>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</si>
  <si>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</si>
  <si>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</si>
  <si>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</si>
  <si>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</si>
  <si>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</si>
  <si>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</si>
  <si>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</si>
  <si>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</si>
  <si>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</si>
  <si>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</si>
  <si>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</si>
  <si>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</si>
  <si>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</si>
  <si>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</si>
  <si>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</si>
  <si>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</si>
  <si>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</si>
  <si>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</si>
  <si>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</si>
  <si>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</si>
  <si>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</si>
  <si>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</si>
  <si>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</si>
  <si>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</si>
  <si>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</si>
  <si>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</si>
  <si>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</si>
  <si>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</si>
  <si>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</si>
  <si>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</si>
  <si>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</si>
  <si>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</si>
  <si>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</si>
  <si>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</si>
  <si>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</si>
  <si>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</si>
  <si>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</si>
  <si>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</si>
  <si>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</si>
  <si>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</si>
  <si>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</si>
  <si>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</si>
  <si>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</si>
  <si>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</si>
  <si>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</si>
  <si>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</si>
  <si>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</si>
  <si>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</si>
  <si>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</si>
  <si>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</si>
  <si>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</si>
  <si>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</si>
  <si>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</si>
  <si>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</si>
  <si>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</si>
  <si>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</si>
  <si>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</si>
  <si>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</si>
  <si>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</si>
  <si>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</si>
  <si>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</si>
  <si>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</si>
  <si>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</si>
  <si>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</si>
  <si>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</si>
  <si>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</si>
  <si>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</si>
  <si>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</si>
  <si>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</si>
  <si>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</si>
  <si>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</si>
  <si>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</si>
  <si>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</si>
  <si>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</si>
  <si>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</si>
  <si>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</si>
  <si>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</si>
  <si>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</si>
  <si>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</si>
  <si>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</si>
  <si>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</si>
  <si>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</si>
  <si>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</si>
  <si>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</si>
  <si>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</si>
  <si>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</si>
  <si>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</si>
  <si>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</si>
  <si>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</si>
  <si>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</si>
  <si>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</si>
  <si>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</si>
  <si>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</si>
  <si>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</si>
  <si>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</si>
  <si>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</si>
  <si>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</si>
  <si>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</si>
  <si>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</si>
  <si>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</si>
  <si>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</si>
  <si>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</si>
  <si>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</si>
  <si>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</si>
  <si>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</si>
  <si>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</si>
  <si>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</si>
  <si>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</si>
  <si>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</si>
  <si>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</si>
  <si>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</si>
  <si>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</si>
  <si>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</si>
  <si>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</si>
  <si>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</si>
  <si>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</si>
  <si>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</si>
  <si>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</si>
  <si>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</si>
  <si>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</si>
  <si>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</si>
  <si>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</si>
  <si>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</si>
  <si>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</si>
  <si>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</si>
  <si>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</si>
  <si>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</si>
  <si>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</si>
  <si>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</si>
  <si>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</si>
  <si>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</si>
  <si>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</si>
  <si>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</si>
  <si>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</si>
  <si>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</si>
  <si>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</si>
  <si>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</si>
  <si>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</si>
  <si>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</si>
  <si>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</si>
  <si>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</si>
  <si>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</si>
  <si>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</si>
  <si>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</si>
  <si>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</si>
  <si>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</si>
  <si>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</si>
  <si>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</si>
  <si>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</si>
  <si>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</si>
  <si>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</si>
  <si>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</si>
  <si>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</si>
  <si>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</si>
  <si>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</si>
  <si>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</si>
  <si>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</si>
  <si>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</si>
  <si>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</si>
  <si>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</si>
  <si>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</si>
  <si>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</si>
  <si>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</si>
  <si>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</si>
  <si>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</si>
  <si>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</si>
  <si>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</si>
  <si>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</si>
  <si>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</si>
  <si>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</si>
  <si>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</si>
  <si>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</si>
  <si>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</si>
  <si>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</si>
  <si>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</si>
  <si>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</si>
  <si>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</si>
  <si>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</si>
  <si>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</si>
  <si>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</si>
  <si>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</si>
  <si>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</si>
  <si>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</si>
  <si>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</si>
  <si>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</si>
  <si>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</si>
  <si>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</si>
  <si>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</si>
  <si>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</si>
  <si>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</si>
  <si>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</si>
  <si>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</si>
  <si>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</si>
  <si>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</si>
  <si>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</si>
  <si>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</si>
  <si>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</si>
  <si>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</si>
  <si>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</si>
  <si>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</si>
  <si>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</si>
  <si>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</si>
  <si>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</si>
  <si>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</si>
  <si>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</si>
  <si>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</si>
  <si>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</si>
  <si>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</si>
  <si>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</si>
  <si>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</si>
  <si>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</si>
  <si>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</si>
  <si>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</si>
  <si>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</si>
  <si>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</si>
  <si>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</si>
  <si>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</si>
  <si>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</si>
  <si>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</si>
  <si>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</si>
  <si>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</si>
  <si>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</si>
  <si>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</si>
  <si>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</si>
  <si>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</si>
  <si>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</si>
  <si>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</si>
  <si>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</si>
  <si>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</si>
  <si>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</si>
  <si>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</si>
  <si>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</si>
  <si>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</si>
  <si>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</si>
  <si>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</si>
  <si>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</si>
  <si>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</si>
  <si>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</si>
  <si>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</si>
  <si>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</si>
  <si>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</si>
  <si>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</si>
  <si>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</si>
  <si>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</si>
  <si>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</si>
  <si>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</si>
  <si>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</si>
  <si>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</si>
  <si>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</si>
  <si>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</si>
  <si>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</si>
  <si>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</si>
  <si>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</si>
  <si>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</si>
  <si>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</si>
  <si>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</si>
  <si>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</si>
  <si>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</si>
  <si>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</si>
  <si>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</si>
  <si>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</si>
  <si>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</si>
  <si>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</si>
  <si>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</si>
  <si>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</si>
  <si>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</si>
  <si>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</si>
  <si>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</si>
  <si>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</si>
  <si>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</si>
  <si>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</si>
  <si>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</si>
  <si>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</si>
  <si>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</si>
  <si>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</si>
  <si>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</si>
  <si>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</si>
  <si>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</si>
  <si>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</si>
  <si>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</si>
  <si>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</si>
  <si>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</si>
  <si>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</si>
  <si>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</si>
  <si>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</si>
  <si>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</si>
  <si>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</si>
  <si>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</si>
  <si>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</si>
  <si>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</si>
  <si>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</si>
  <si>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</si>
  <si>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</si>
  <si>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</si>
  <si>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</si>
  <si>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</si>
  <si>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</si>
  <si>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</si>
  <si>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</si>
  <si>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</si>
  <si>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</si>
  <si>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</si>
  <si>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</si>
  <si>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</si>
  <si>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</si>
  <si>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</si>
  <si>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</si>
  <si>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</si>
  <si>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</si>
  <si>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</si>
  <si>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</si>
  <si>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</si>
  <si>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</si>
  <si>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</si>
  <si>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</si>
  <si>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</si>
  <si>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</si>
  <si>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</si>
  <si>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</si>
  <si>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</si>
  <si>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</si>
  <si>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</si>
  <si>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</si>
  <si>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</si>
  <si>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</si>
  <si>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</si>
  <si>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</si>
  <si>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</si>
  <si>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</si>
  <si>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</si>
  <si>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</si>
  <si>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</si>
  <si>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</si>
  <si>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</si>
  <si>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</si>
  <si>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</si>
  <si>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</si>
  <si>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</si>
  <si>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</si>
  <si>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</si>
  <si>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</si>
  <si>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</si>
  <si>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</si>
  <si>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</si>
  <si>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</si>
  <si>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</si>
  <si>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</si>
  <si>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</si>
  <si>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</si>
  <si>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</si>
  <si>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</si>
  <si>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</si>
  <si>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</si>
  <si>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</si>
  <si>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</si>
  <si>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</si>
  <si>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</si>
  <si>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</si>
  <si>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</si>
  <si>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</si>
  <si>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</si>
  <si>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</si>
  <si>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</si>
  <si>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</si>
  <si>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</si>
  <si>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</si>
  <si>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</si>
  <si>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</si>
  <si>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</si>
  <si>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</si>
  <si>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</si>
  <si>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</si>
  <si>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</si>
  <si>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</si>
  <si>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</si>
  <si>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</si>
  <si>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</si>
  <si>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</si>
  <si>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</si>
  <si>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</si>
  <si>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</si>
  <si>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</si>
  <si>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</si>
  <si>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</si>
  <si>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</si>
  <si>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</si>
  <si>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</si>
  <si>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</si>
  <si>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</si>
  <si>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</si>
  <si>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</si>
  <si>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</si>
  <si>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</si>
  <si>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</si>
  <si>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</si>
  <si>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</si>
  <si>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</si>
  <si>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</si>
  <si>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</si>
  <si>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</si>
  <si>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</si>
  <si>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</si>
  <si>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</si>
  <si>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</si>
  <si>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</si>
  <si>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</si>
  <si>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</si>
  <si>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</si>
  <si>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</si>
  <si>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</si>
  <si>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</si>
  <si>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</si>
  <si>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</si>
  <si>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</si>
  <si>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</si>
  <si>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</si>
  <si>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</si>
  <si>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</si>
  <si>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</si>
  <si>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</si>
  <si>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</si>
  <si>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</si>
  <si>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</si>
  <si>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</si>
  <si>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</si>
  <si>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</si>
  <si>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</si>
  <si>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</si>
  <si>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</si>
  <si>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</si>
  <si>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</si>
  <si>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</si>
  <si>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</si>
  <si>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</si>
  <si>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</si>
  <si>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</si>
  <si>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</si>
  <si>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</si>
  <si>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</si>
  <si>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</si>
  <si>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</si>
  <si>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</si>
  <si>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</si>
  <si>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</si>
  <si>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</si>
  <si>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</si>
  <si>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</si>
  <si>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</si>
  <si>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</si>
  <si>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</si>
  <si>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</si>
  <si>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</si>
  <si>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</si>
  <si>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</si>
  <si>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</si>
  <si>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</si>
  <si>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</si>
  <si>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</si>
  <si>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</si>
  <si>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</si>
  <si>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</si>
  <si>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</si>
  <si>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</si>
  <si>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</si>
  <si>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</si>
  <si>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</si>
  <si>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</si>
  <si>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</si>
  <si>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</si>
  <si>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</si>
  <si>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</si>
  <si>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</si>
  <si>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</si>
  <si>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</si>
  <si>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</si>
  <si>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</si>
  <si>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</si>
  <si>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</si>
  <si>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</si>
  <si>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</si>
  <si>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</si>
  <si>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</si>
  <si>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</si>
  <si>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</si>
  <si>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</si>
  <si>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</si>
  <si>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</si>
  <si>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</si>
  <si>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</si>
  <si>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</si>
  <si>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</si>
  <si>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</si>
  <si>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</si>
  <si>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</si>
  <si>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</si>
  <si>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</si>
  <si>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</si>
  <si>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</si>
  <si>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</si>
  <si>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</si>
  <si>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</si>
  <si>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</si>
  <si>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</si>
  <si>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</si>
  <si>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</si>
  <si>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</si>
  <si>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</si>
  <si>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</si>
  <si>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</si>
  <si>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</si>
  <si>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</si>
  <si>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</si>
  <si>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</si>
  <si>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</si>
  <si>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</si>
  <si>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</si>
  <si>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</si>
  <si>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</si>
  <si>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</si>
  <si>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</si>
  <si>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</si>
  <si>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</si>
  <si>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</si>
  <si>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</si>
  <si>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</si>
  <si>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</si>
  <si>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</si>
  <si>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</si>
  <si>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</si>
  <si>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</si>
  <si>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</si>
  <si>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</si>
  <si>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</si>
  <si>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</si>
  <si>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</si>
  <si>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</si>
  <si>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</si>
  <si>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</si>
  <si>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</si>
  <si>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</si>
  <si>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</si>
  <si>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</si>
  <si>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</si>
  <si>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</si>
  <si>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</si>
  <si>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</si>
  <si>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</si>
  <si>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</si>
  <si>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</si>
  <si>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</si>
  <si>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</si>
  <si>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</si>
  <si>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</si>
  <si>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</si>
  <si>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</si>
  <si>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</si>
  <si>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</si>
  <si>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</si>
  <si>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</si>
  <si>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</si>
  <si>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</si>
  <si>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</si>
  <si>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</si>
  <si>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</si>
  <si>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</si>
  <si>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</si>
  <si>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</si>
  <si>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</si>
  <si>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</si>
  <si>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</si>
  <si>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</si>
  <si>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</si>
  <si>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</si>
  <si>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</si>
  <si>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</si>
  <si>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</si>
  <si>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</si>
  <si>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</si>
  <si>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</si>
  <si>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</si>
  <si>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</si>
  <si>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</si>
  <si>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</si>
  <si>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</si>
  <si>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</si>
  <si>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</si>
  <si>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</si>
  <si>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</si>
  <si>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</si>
  <si>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</si>
  <si>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</si>
  <si>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</si>
  <si>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</si>
  <si>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</si>
  <si>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</si>
  <si>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</si>
  <si>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</si>
  <si>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</si>
  <si>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</si>
  <si>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</si>
  <si>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</si>
  <si>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</si>
  <si>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</si>
  <si>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</si>
  <si>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</si>
  <si>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</si>
  <si>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</si>
  <si>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</si>
  <si>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</si>
  <si>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</si>
  <si>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</si>
  <si>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</si>
  <si>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</si>
  <si>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</si>
  <si>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</si>
  <si>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</si>
  <si>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</si>
  <si>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</si>
  <si>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</si>
  <si>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</si>
  <si>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</si>
  <si>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</si>
  <si>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</si>
  <si>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</si>
  <si>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</si>
  <si>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</si>
  <si>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</si>
  <si>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</si>
  <si>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</si>
  <si>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</si>
  <si>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</si>
  <si>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</si>
  <si>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</si>
  <si>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</si>
  <si>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</si>
  <si>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</si>
  <si>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</si>
  <si>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</si>
  <si>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</si>
  <si>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</si>
  <si>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</si>
  <si>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</si>
  <si>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</si>
  <si>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</si>
  <si>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</si>
  <si>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</si>
  <si>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</si>
  <si>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</si>
  <si>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</si>
  <si>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</si>
  <si>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</si>
  <si>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</si>
  <si>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</si>
  <si>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</si>
  <si>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</si>
  <si>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</si>
  <si>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</si>
  <si>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</si>
  <si>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</si>
  <si>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</si>
  <si>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</si>
  <si>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</si>
  <si>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</si>
  <si>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</si>
  <si>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</si>
  <si>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</si>
  <si>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</si>
  <si>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</si>
  <si>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</si>
  <si>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</si>
  <si>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</si>
  <si>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</si>
  <si>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</si>
  <si>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</si>
  <si>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</si>
  <si>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</si>
  <si>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</si>
  <si>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</si>
  <si>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</si>
  <si>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</si>
  <si>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</si>
  <si>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</si>
  <si>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</si>
  <si>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</si>
  <si>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</si>
  <si>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</si>
  <si>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</si>
  <si>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</si>
  <si>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</si>
  <si>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</si>
  <si>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</si>
  <si>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</si>
  <si>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</si>
  <si>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</si>
  <si>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</si>
  <si>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</si>
  <si>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</si>
  <si>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</si>
  <si>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</si>
  <si>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</si>
  <si>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</si>
  <si>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</si>
  <si>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</si>
  <si>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</si>
  <si>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</si>
  <si>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</si>
  <si>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</si>
  <si>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</si>
  <si>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</si>
  <si>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</si>
  <si>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</si>
  <si>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</si>
  <si>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</si>
  <si>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</si>
  <si>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</si>
  <si>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</si>
  <si>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</si>
  <si>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</si>
  <si>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</si>
  <si>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</si>
  <si>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</si>
  <si>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</si>
  <si>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</si>
  <si>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</si>
  <si>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</si>
  <si>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</si>
  <si>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</si>
  <si>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</si>
  <si>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</si>
  <si>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</si>
  <si>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</si>
  <si>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</si>
  <si>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</si>
  <si>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</si>
  <si>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</si>
  <si>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</si>
  <si>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</si>
  <si>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</si>
  <si>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</si>
  <si>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</si>
  <si>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</si>
  <si>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</si>
  <si>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</si>
  <si>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</si>
  <si>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</si>
  <si>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</si>
  <si>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</si>
  <si>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</si>
  <si>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</si>
  <si>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</si>
  <si>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</si>
  <si>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</si>
  <si>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</si>
  <si>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</si>
  <si>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</si>
  <si>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</si>
  <si>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</si>
  <si>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</si>
  <si>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</si>
  <si>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</si>
  <si>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</si>
  <si>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</si>
  <si>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</si>
  <si>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</si>
  <si>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</si>
  <si>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</si>
  <si>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</si>
  <si>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</si>
  <si>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</si>
  <si>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</si>
  <si>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</si>
  <si>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</si>
  <si>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</si>
  <si>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</si>
  <si>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</si>
  <si>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</si>
  <si>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</si>
  <si>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</si>
  <si>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</si>
  <si>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</si>
  <si>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</si>
  <si>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</si>
  <si>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</si>
  <si>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</si>
  <si>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</si>
  <si>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</si>
  <si>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</si>
  <si>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</si>
  <si>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</si>
  <si>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</si>
  <si>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</si>
  <si>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</si>
  <si>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</si>
  <si>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</si>
  <si>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</si>
  <si>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</si>
  <si>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</si>
  <si>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</si>
  <si>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</si>
  <si>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</si>
  <si>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</si>
  <si>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</si>
  <si>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</si>
  <si>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</si>
  <si>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</si>
  <si>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</si>
  <si>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</si>
  <si>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</si>
  <si>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</si>
  <si>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</si>
  <si>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</si>
  <si>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</si>
  <si>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</si>
  <si>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</si>
  <si>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</si>
  <si>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</si>
  <si>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</si>
  <si>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</si>
  <si>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</si>
  <si>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</si>
  <si>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</si>
  <si>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</si>
  <si>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</si>
  <si>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</si>
  <si>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</si>
  <si>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</si>
  <si>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</si>
  <si>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</si>
  <si>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</si>
  <si>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</si>
  <si>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</si>
  <si>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</si>
  <si>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</si>
  <si>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</si>
  <si>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</si>
  <si>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</si>
  <si>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</si>
  <si>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</si>
  <si>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</si>
  <si>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</si>
  <si>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</si>
  <si>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</si>
  <si>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</si>
  <si>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</si>
  <si>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</si>
  <si>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</si>
  <si>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</si>
  <si>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</si>
  <si>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</si>
  <si>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</si>
  <si>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</si>
  <si>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</si>
  <si>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</si>
  <si>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</si>
  <si>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</si>
  <si>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</si>
  <si>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</si>
  <si>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</si>
  <si>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</si>
  <si>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</si>
  <si>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</si>
  <si>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</si>
  <si>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</si>
  <si>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</si>
  <si>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</si>
  <si>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</si>
  <si>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</si>
  <si>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</si>
  <si>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</si>
  <si>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</si>
  <si>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</si>
  <si>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</si>
  <si>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</si>
  <si>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</si>
  <si>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</si>
  <si>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</si>
  <si>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</si>
  <si>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</si>
  <si>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</si>
  <si>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</si>
  <si>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</si>
  <si>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</si>
  <si>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</si>
  <si>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</si>
  <si>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</si>
  <si>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</si>
  <si>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</si>
  <si>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</si>
  <si>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</si>
  <si>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</si>
  <si>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</si>
  <si>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</si>
  <si>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</si>
  <si>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</si>
  <si>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</si>
  <si>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</si>
  <si>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</si>
  <si>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</si>
  <si>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</si>
  <si>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</si>
  <si>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</si>
  <si>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</si>
  <si>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</si>
  <si>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</si>
  <si>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</si>
  <si>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</si>
  <si>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</si>
  <si>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</si>
  <si>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</si>
  <si>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</si>
  <si>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</si>
  <si>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</si>
  <si>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</si>
  <si>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</si>
  <si>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</si>
  <si>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</si>
  <si>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</si>
  <si>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</si>
  <si>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</si>
  <si>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</si>
  <si>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</si>
  <si>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</si>
  <si>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</si>
  <si>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</si>
  <si>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</si>
  <si>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</si>
  <si>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</si>
  <si>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</si>
  <si>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</si>
  <si>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</si>
  <si>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</si>
  <si>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</si>
  <si>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</si>
  <si>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</si>
  <si>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</si>
  <si>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</si>
  <si>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</si>
  <si>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</si>
  <si>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</si>
  <si>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</si>
  <si>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</si>
  <si>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</si>
  <si>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</si>
  <si>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</si>
  <si>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</si>
  <si>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</si>
  <si>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</si>
  <si>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</si>
  <si>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</si>
  <si>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</si>
  <si>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</si>
  <si>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</si>
  <si>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</si>
  <si>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</si>
  <si>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</si>
  <si>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</si>
  <si>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</si>
  <si>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</si>
  <si>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</si>
  <si>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</si>
  <si>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</si>
  <si>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</si>
  <si>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</si>
  <si>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</si>
  <si>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</si>
  <si>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</si>
  <si>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</si>
  <si>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</si>
  <si>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</si>
  <si>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</si>
  <si>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</si>
  <si>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</si>
  <si>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</si>
  <si>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</si>
  <si>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</si>
  <si>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</si>
  <si>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</si>
  <si>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</si>
  <si>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</si>
  <si>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</si>
  <si>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</si>
  <si>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</si>
  <si>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</si>
  <si>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</si>
  <si>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</si>
  <si>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</si>
  <si>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</si>
  <si>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</si>
  <si>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</si>
  <si>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</si>
  <si>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</si>
  <si>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</si>
  <si>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</si>
  <si>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</si>
  <si>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</si>
  <si>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</si>
  <si>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</si>
  <si>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</si>
  <si>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</si>
  <si>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</si>
  <si>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</si>
  <si>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</si>
  <si>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</si>
  <si>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</si>
  <si>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</si>
  <si>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</si>
  <si>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</si>
  <si>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</si>
  <si>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</si>
  <si>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</si>
  <si>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</si>
  <si>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</si>
  <si>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</si>
  <si>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</si>
  <si>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</si>
  <si>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</si>
  <si>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</si>
  <si>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</si>
  <si>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</si>
  <si>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</si>
  <si>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</si>
  <si>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</si>
  <si>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</si>
  <si>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</si>
  <si>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</si>
  <si>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</si>
  <si>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</si>
  <si>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</si>
  <si>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</si>
  <si>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</si>
  <si>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</si>
  <si>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</si>
  <si>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</si>
  <si>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</si>
  <si>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</si>
  <si>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</si>
  <si>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</si>
  <si>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</si>
  <si>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</si>
  <si>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</si>
  <si>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</si>
  <si>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</si>
  <si>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</si>
  <si>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</si>
  <si>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</si>
  <si>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</si>
  <si>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</si>
  <si>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</si>
  <si>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</si>
  <si>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</si>
  <si>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</si>
  <si>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</si>
  <si>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</si>
  <si>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</si>
  <si>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</si>
  <si>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</si>
  <si>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</si>
  <si>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</si>
  <si>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</si>
  <si>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</si>
  <si>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</si>
  <si>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</si>
  <si>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</si>
  <si>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</si>
  <si>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</si>
  <si>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</si>
  <si>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</si>
  <si>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</si>
  <si>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</si>
  <si>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</si>
  <si>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</si>
  <si>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</si>
  <si>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</si>
  <si>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</si>
  <si>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</si>
  <si>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</si>
  <si>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</si>
  <si>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</si>
  <si>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</si>
  <si>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</si>
  <si>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</si>
  <si>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</si>
  <si>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</si>
  <si>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</si>
  <si>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</si>
  <si>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</si>
  <si>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</si>
  <si>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</si>
  <si>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</si>
  <si>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</si>
  <si>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</si>
  <si>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</si>
  <si>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</si>
  <si>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</si>
  <si>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</si>
  <si>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</si>
  <si>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</si>
  <si>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</si>
  <si>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</si>
  <si>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</si>
  <si>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</si>
  <si>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</si>
  <si>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</si>
  <si>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</si>
  <si>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</si>
  <si>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</si>
  <si>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</si>
  <si>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</si>
  <si>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</si>
  <si>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</si>
  <si>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</si>
  <si>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</si>
  <si>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</si>
  <si>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</si>
  <si>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</si>
  <si>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</si>
  <si>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</si>
  <si>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</si>
  <si>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</si>
  <si>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</si>
  <si>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</si>
  <si>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</si>
  <si>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</si>
  <si>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</si>
  <si>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</si>
  <si>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</si>
  <si>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</si>
  <si>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</si>
  <si>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</si>
  <si>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</si>
  <si>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</si>
  <si>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</si>
  <si>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</si>
  <si>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</si>
  <si>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</si>
  <si>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</si>
  <si>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</si>
  <si>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</si>
  <si>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</si>
  <si>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</si>
  <si>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</si>
  <si>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</si>
  <si>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</si>
  <si>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</si>
  <si>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</si>
  <si>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</si>
  <si>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</si>
  <si>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</si>
  <si>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</si>
  <si>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</si>
  <si>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</si>
  <si>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</si>
  <si>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</si>
  <si>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</si>
  <si>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</si>
  <si>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</si>
  <si>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</si>
  <si>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</si>
  <si>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</si>
  <si>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</si>
  <si>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</si>
  <si>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</si>
  <si>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</si>
  <si>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</si>
  <si>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</si>
  <si>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</si>
  <si>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</si>
  <si>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</si>
  <si>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</si>
  <si>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</si>
  <si>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</si>
  <si>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</si>
  <si>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</si>
  <si>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</si>
  <si>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</si>
  <si>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</si>
  <si>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</si>
  <si>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</si>
  <si>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</si>
  <si>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</si>
  <si>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</si>
  <si>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</si>
  <si>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</si>
  <si>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</si>
  <si>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</si>
  <si>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</si>
  <si>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</si>
  <si>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</si>
  <si>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</si>
  <si>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</si>
  <si>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</si>
  <si>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</si>
  <si>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</si>
  <si>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</si>
  <si>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</si>
  <si>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</si>
  <si>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</si>
  <si>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</si>
  <si>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</si>
  <si>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</si>
  <si>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</si>
  <si>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</si>
  <si>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</si>
  <si>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</si>
  <si>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</si>
  <si>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</si>
  <si>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</si>
  <si>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</si>
  <si>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</si>
  <si>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</si>
  <si>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</si>
  <si>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</si>
  <si>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</si>
  <si>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</si>
  <si>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</si>
  <si>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</si>
  <si>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</si>
  <si>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</si>
  <si>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</si>
  <si>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</si>
  <si>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</si>
  <si>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</si>
  <si>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</si>
  <si>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</si>
  <si>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</si>
  <si>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</si>
  <si>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</si>
  <si>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</si>
  <si>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</si>
  <si>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</si>
  <si>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</si>
  <si>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</si>
  <si>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</si>
  <si>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</si>
  <si>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</si>
  <si>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</si>
  <si>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</si>
  <si>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</si>
  <si>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</si>
  <si>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</si>
  <si>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</si>
  <si>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</si>
  <si>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</si>
  <si>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</si>
  <si>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</si>
  <si>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</si>
  <si>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</si>
  <si>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</si>
  <si>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</si>
  <si>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</si>
  <si>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</si>
  <si>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</si>
  <si>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</si>
  <si>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</si>
  <si>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</si>
  <si>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</si>
  <si>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</si>
  <si>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</si>
  <si>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</si>
  <si>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</si>
  <si>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</si>
  <si>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</si>
  <si>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</si>
  <si>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</si>
  <si>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</si>
  <si>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</si>
  <si>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</si>
  <si>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</si>
  <si>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</si>
  <si>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</si>
  <si>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</si>
  <si>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</si>
  <si>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</si>
  <si>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</si>
  <si>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</si>
  <si>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</si>
  <si>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</si>
  <si>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</si>
  <si>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</si>
  <si>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</si>
  <si>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</si>
  <si>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</si>
  <si>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</si>
  <si>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</si>
  <si>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</si>
  <si>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</si>
  <si>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</si>
  <si>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</si>
  <si>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</si>
  <si>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</si>
  <si>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</si>
  <si>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</si>
  <si>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</si>
  <si>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</si>
  <si>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</si>
  <si>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</si>
  <si>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</si>
  <si>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</si>
  <si>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</si>
  <si>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</si>
  <si>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</si>
  <si>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</si>
  <si>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</si>
  <si>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</si>
  <si>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</si>
  <si>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</si>
  <si>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</si>
  <si>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</si>
  <si>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</si>
  <si>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</si>
  <si>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</si>
  <si>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</si>
  <si>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</si>
  <si>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</si>
  <si>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</si>
  <si>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</si>
  <si>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</si>
  <si>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</si>
  <si>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</si>
  <si>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</si>
  <si>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</si>
  <si>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</si>
  <si>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</si>
  <si>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</si>
  <si>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</si>
  <si>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</si>
  <si>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</si>
  <si>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</si>
  <si>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</si>
  <si>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</si>
  <si>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</si>
  <si>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</si>
  <si>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</si>
  <si>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</si>
  <si>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</si>
  <si>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</si>
  <si>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</si>
  <si>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</si>
  <si>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</si>
  <si>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</si>
  <si>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</si>
  <si>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</si>
  <si>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</si>
  <si>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</si>
  <si>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</si>
  <si>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</si>
  <si>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</si>
  <si>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</si>
  <si>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</si>
  <si>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</si>
  <si>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</si>
  <si>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</si>
  <si>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</si>
  <si>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</si>
  <si>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</si>
  <si>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</si>
  <si>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</si>
  <si>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</si>
  <si>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</si>
  <si>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</si>
  <si>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</si>
  <si>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</si>
  <si>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</si>
  <si>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</si>
  <si>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</si>
  <si>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</si>
  <si>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</si>
  <si>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</si>
  <si>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</si>
  <si>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</si>
  <si>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</si>
  <si>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</si>
  <si>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</si>
  <si>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</si>
  <si>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</si>
  <si>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</si>
  <si>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</si>
  <si>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</si>
  <si>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</si>
  <si>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</si>
  <si>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</si>
  <si>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</si>
  <si>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</si>
  <si>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</si>
  <si>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</si>
  <si>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</si>
  <si>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</si>
  <si>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</si>
  <si>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</si>
  <si>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</si>
  <si>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</si>
  <si>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</si>
  <si>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</si>
  <si>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</si>
  <si>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</si>
  <si>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</si>
  <si>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</si>
  <si>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</si>
  <si>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</si>
  <si>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</si>
  <si>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</si>
  <si>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</si>
  <si>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</si>
  <si>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</si>
  <si>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</si>
  <si>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</si>
  <si>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</si>
  <si>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</si>
  <si>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</si>
  <si>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</si>
  <si>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</si>
  <si>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</si>
  <si>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</si>
  <si>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</si>
  <si>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</si>
  <si>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</si>
  <si>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</si>
  <si>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</si>
  <si>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</si>
  <si>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</si>
  <si>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</si>
  <si>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</si>
  <si>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</si>
  <si>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</si>
  <si>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</si>
  <si>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</si>
  <si>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</si>
  <si>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</si>
  <si>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</si>
  <si>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</si>
  <si>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</si>
  <si>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</si>
  <si>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</si>
  <si>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</si>
  <si>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</si>
  <si>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</si>
  <si>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</si>
  <si>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</si>
  <si>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</si>
  <si>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</si>
  <si>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</si>
  <si>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</si>
  <si>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</si>
  <si>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</si>
  <si>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</si>
  <si>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</si>
  <si>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</si>
  <si>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</si>
  <si>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</si>
  <si>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</si>
  <si>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</si>
  <si>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</si>
  <si>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</si>
  <si>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</si>
  <si>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</si>
  <si>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</si>
  <si>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</si>
  <si>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</si>
  <si>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</si>
  <si>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</si>
  <si>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</si>
  <si>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</si>
  <si>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</si>
  <si>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</si>
  <si>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</si>
  <si>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</si>
  <si>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</si>
  <si>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</si>
  <si>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</si>
  <si>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</si>
  <si>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</si>
  <si>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</si>
  <si>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</si>
  <si>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</si>
  <si>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</si>
  <si>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</si>
  <si>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</si>
  <si>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</si>
  <si>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</si>
  <si>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</si>
  <si>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</si>
  <si>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</si>
  <si>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</si>
  <si>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</si>
  <si>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</si>
  <si>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</si>
  <si>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</si>
  <si>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</si>
  <si>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</si>
  <si>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</si>
  <si>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</si>
  <si>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</si>
  <si>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</si>
  <si>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</si>
  <si>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</si>
  <si>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</si>
  <si>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</si>
  <si>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</si>
  <si>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</si>
  <si>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</si>
  <si>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</si>
  <si>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</si>
  <si>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</si>
  <si>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</si>
  <si>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</si>
  <si>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</si>
  <si>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</si>
  <si>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</si>
  <si>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</si>
  <si>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</si>
  <si>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</si>
  <si>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</si>
  <si>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</si>
  <si>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</si>
  <si>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</si>
  <si>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</si>
  <si>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</si>
  <si>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</si>
  <si>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</si>
  <si>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</si>
  <si>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</si>
  <si>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</si>
  <si>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</si>
  <si>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</si>
  <si>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</si>
  <si>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</si>
  <si>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</si>
  <si>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</si>
  <si>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</si>
  <si>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</si>
  <si>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</si>
  <si>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</si>
  <si>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</si>
  <si>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</si>
  <si>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</si>
  <si>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</si>
  <si>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</si>
  <si>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</si>
  <si>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</si>
  <si>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</si>
  <si>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</si>
  <si>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</si>
  <si>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</si>
  <si>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</si>
  <si>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</si>
  <si>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</si>
  <si>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</si>
  <si>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</si>
  <si>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</si>
  <si>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</si>
  <si>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</si>
  <si>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</si>
  <si>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</si>
  <si>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</si>
  <si>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</si>
  <si>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</si>
  <si>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</si>
  <si>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</si>
  <si>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</si>
  <si>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</si>
  <si>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</si>
  <si>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</si>
  <si>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</si>
  <si>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</si>
  <si>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</si>
  <si>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</si>
  <si>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</si>
  <si>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</si>
  <si>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</si>
  <si>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</si>
  <si>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</si>
  <si>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</si>
  <si>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</si>
  <si>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</si>
  <si>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</si>
  <si>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</si>
  <si>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</si>
  <si>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</si>
  <si>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</si>
  <si>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</si>
  <si>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</si>
  <si>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</si>
  <si>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</si>
  <si>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</si>
  <si>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</si>
  <si>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</si>
  <si>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</si>
  <si>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</si>
  <si>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</si>
  <si>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</si>
  <si>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</si>
  <si>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</si>
  <si>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</si>
  <si>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</si>
  <si>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</si>
  <si>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</si>
  <si>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</si>
  <si>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</si>
  <si>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</si>
  <si>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</si>
  <si>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</si>
  <si>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</si>
  <si>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</si>
  <si>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</si>
  <si>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</si>
  <si>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</si>
  <si>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</si>
  <si>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</si>
  <si>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</si>
  <si>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</si>
  <si>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</si>
  <si>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</si>
  <si>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</si>
  <si>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</si>
  <si>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</si>
  <si>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</si>
  <si>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</si>
  <si>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</si>
  <si>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</si>
  <si>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</si>
  <si>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</si>
  <si>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</si>
  <si>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</si>
  <si>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</si>
  <si>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</si>
  <si>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</si>
  <si>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</si>
  <si>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</si>
  <si>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</si>
  <si>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</si>
  <si>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</si>
  <si>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</si>
  <si>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</si>
  <si>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</si>
  <si>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</si>
  <si>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</si>
  <si>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</si>
  <si>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</si>
  <si>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</si>
  <si>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</si>
  <si>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</si>
  <si>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</si>
  <si>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</si>
  <si>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</si>
  <si>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</si>
  <si>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</si>
  <si>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</si>
  <si>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</si>
  <si>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</si>
  <si>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</si>
  <si>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</si>
  <si>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</si>
  <si>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</si>
  <si>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</si>
  <si>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</si>
  <si>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</si>
  <si>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</si>
  <si>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</si>
  <si>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</si>
  <si>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</si>
  <si>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</si>
  <si>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</si>
  <si>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</si>
  <si>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</si>
  <si>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</si>
  <si>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</si>
  <si>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</si>
  <si>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</si>
  <si>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</si>
  <si>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</si>
  <si>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</si>
  <si>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</si>
  <si>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</si>
  <si>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</si>
  <si>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</si>
  <si>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</si>
  <si>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</si>
  <si>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</si>
  <si>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</si>
  <si>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</si>
  <si>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</si>
  <si>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</si>
  <si>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</si>
  <si>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</si>
  <si>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</si>
  <si>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</si>
  <si>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</si>
  <si>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</si>
  <si>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</si>
  <si>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</si>
  <si>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</si>
  <si>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</si>
  <si>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</si>
  <si>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</si>
  <si>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</si>
  <si>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</si>
  <si>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</si>
  <si>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</si>
  <si>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</si>
  <si>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</si>
  <si>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</si>
  <si>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</si>
  <si>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</si>
  <si>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</si>
  <si>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</si>
  <si>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</si>
  <si>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</si>
  <si>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</si>
  <si>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</si>
  <si>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</si>
  <si>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</si>
  <si>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</si>
  <si>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</si>
  <si>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</si>
  <si>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</si>
  <si>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</si>
  <si>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</si>
  <si>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</si>
  <si>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</si>
  <si>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</si>
  <si>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</si>
  <si>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</si>
  <si>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</si>
  <si>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</si>
  <si>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</si>
  <si>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</si>
  <si>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</si>
  <si>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</si>
  <si>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</si>
  <si>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</si>
  <si>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</si>
  <si>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</si>
  <si>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</si>
  <si>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</si>
  <si>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</si>
  <si>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</si>
  <si>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</si>
  <si>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</si>
  <si>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</si>
  <si>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</si>
  <si>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</si>
  <si>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</si>
  <si>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</si>
  <si>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</si>
  <si>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</si>
  <si>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</si>
  <si>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</si>
  <si>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</si>
  <si>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</si>
  <si>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</si>
  <si>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</si>
  <si>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</si>
  <si>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</si>
  <si>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</si>
  <si>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</si>
  <si>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</si>
  <si>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</si>
  <si>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</si>
  <si>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</si>
  <si>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</si>
  <si>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</si>
  <si>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</si>
  <si>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</si>
  <si>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</si>
  <si>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</si>
  <si>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</si>
  <si>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</si>
  <si>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</si>
  <si>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</si>
  <si>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</si>
  <si>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</si>
  <si>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</si>
  <si>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</si>
  <si>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</si>
  <si>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</si>
  <si>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</si>
  <si>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</si>
  <si>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</si>
  <si>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</si>
  <si>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</si>
  <si>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</si>
  <si>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</si>
  <si>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</si>
  <si>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</si>
  <si>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</si>
  <si>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</si>
  <si>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</si>
  <si>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</si>
  <si>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</si>
  <si>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</si>
  <si>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</si>
  <si>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</si>
  <si>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</si>
  <si>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</si>
  <si>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</si>
  <si>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</si>
  <si>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</si>
  <si>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</si>
  <si>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</si>
  <si>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</si>
  <si>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</si>
  <si>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</si>
  <si>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</si>
  <si>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</si>
  <si>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</si>
  <si>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</si>
  <si>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</si>
  <si>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</si>
  <si>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</si>
  <si>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</si>
  <si>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</si>
  <si>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</si>
  <si>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</si>
  <si>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</si>
  <si>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</si>
  <si>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</si>
  <si>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</si>
  <si>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</si>
  <si>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</si>
  <si>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</si>
  <si>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</si>
  <si>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</si>
  <si>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</si>
  <si>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</si>
  <si>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</si>
  <si>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</si>
  <si>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</si>
  <si>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</si>
  <si>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</si>
  <si>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</si>
  <si>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</si>
  <si>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</si>
  <si>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</si>
  <si>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</si>
  <si>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</si>
  <si>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</si>
  <si>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</si>
  <si>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</si>
  <si>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</si>
  <si>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</si>
  <si>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</si>
  <si>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</si>
  <si>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</si>
  <si>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</si>
  <si>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</si>
  <si>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</si>
  <si>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</si>
  <si>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</si>
  <si>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</si>
  <si>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</si>
  <si>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</si>
  <si>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</si>
  <si>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</si>
  <si>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</si>
  <si>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</si>
  <si>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</si>
  <si>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</si>
  <si>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</si>
  <si>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</si>
  <si>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</si>
  <si>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</si>
  <si>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</si>
  <si>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</si>
  <si>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</si>
  <si>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</si>
  <si>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</si>
  <si>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</si>
  <si>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</si>
  <si>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</si>
  <si>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</si>
  <si>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</si>
  <si>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</si>
  <si>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</si>
  <si>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</si>
  <si>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</si>
  <si>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</si>
  <si>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</si>
  <si>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</si>
  <si>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</si>
  <si>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</si>
  <si>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</si>
  <si>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</si>
  <si>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</si>
  <si>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</si>
  <si>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</si>
  <si>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</si>
  <si>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</si>
  <si>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</si>
  <si>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</si>
  <si>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</si>
  <si>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</si>
  <si>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</si>
  <si>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</si>
  <si>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</si>
  <si>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</si>
  <si>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</si>
  <si>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</si>
  <si>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</si>
  <si>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</si>
  <si>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</si>
  <si>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</si>
  <si>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</si>
  <si>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</si>
  <si>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</si>
  <si>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</si>
  <si>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</si>
  <si>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</si>
  <si>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</si>
  <si>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</si>
  <si>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</si>
  <si>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</si>
  <si>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</si>
  <si>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</si>
  <si>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</si>
  <si>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</si>
  <si>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</si>
  <si>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</si>
  <si>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</si>
  <si>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</si>
  <si>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</si>
  <si>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</si>
  <si>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</si>
  <si>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</si>
  <si>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</si>
  <si>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</si>
  <si>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</si>
  <si>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</si>
  <si>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</si>
  <si>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</si>
  <si>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</si>
  <si>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</si>
  <si>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</si>
  <si>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</si>
  <si>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</si>
  <si>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</si>
  <si>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</si>
  <si>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</si>
  <si>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</si>
  <si>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</si>
  <si>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</si>
  <si>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</si>
  <si>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</si>
  <si>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</si>
  <si>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</si>
  <si>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</si>
  <si>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</si>
  <si>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</si>
  <si>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</si>
  <si>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</si>
  <si>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</si>
  <si>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</si>
  <si>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</si>
  <si>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</si>
  <si>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</si>
  <si>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</si>
  <si>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</si>
  <si>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</si>
  <si>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</si>
  <si>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</si>
  <si>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</si>
  <si>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</si>
  <si>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</si>
  <si>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</si>
  <si>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</si>
  <si>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</si>
  <si>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</si>
  <si>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</si>
  <si>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</si>
  <si>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</si>
  <si>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</si>
  <si>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</si>
  <si>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</si>
  <si>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</si>
  <si>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</si>
  <si>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</si>
  <si>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</si>
  <si>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</si>
  <si>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</si>
  <si>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</si>
  <si>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</si>
  <si>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</si>
  <si>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</si>
  <si>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</si>
  <si>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</si>
  <si>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</si>
  <si>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</si>
  <si>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</si>
  <si>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</si>
  <si>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</si>
  <si>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</si>
  <si>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</si>
  <si>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</si>
  <si>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</si>
  <si>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</si>
  <si>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</si>
  <si>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</si>
  <si>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</si>
  <si>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</si>
  <si>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</si>
  <si>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</si>
  <si>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</si>
  <si>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</si>
  <si>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</si>
  <si>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</si>
  <si>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</si>
  <si>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</si>
  <si>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</si>
  <si>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</si>
  <si>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</si>
  <si>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</si>
  <si>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</si>
  <si>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</si>
  <si>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</si>
  <si>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</si>
  <si>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</si>
  <si>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</si>
  <si>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</si>
  <si>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</si>
  <si>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</si>
  <si>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</si>
  <si>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</si>
  <si>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</si>
  <si>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</si>
  <si>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</si>
  <si>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</si>
  <si>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</si>
  <si>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</si>
  <si>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</si>
  <si>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</si>
  <si>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</si>
  <si>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</si>
  <si>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</si>
  <si>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</si>
  <si>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</si>
  <si>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</si>
  <si>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</si>
  <si>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</si>
  <si>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</si>
  <si>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</si>
  <si>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</si>
  <si>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</si>
  <si>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</si>
  <si>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</si>
  <si>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</si>
  <si>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</si>
  <si>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</si>
  <si>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</si>
  <si>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</si>
  <si>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</si>
  <si>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</si>
  <si>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</si>
  <si>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</si>
  <si>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</si>
  <si>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</si>
  <si>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</si>
  <si>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</si>
  <si>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</si>
  <si>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</si>
  <si>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</si>
  <si>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</si>
  <si>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</si>
  <si>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</si>
  <si>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</si>
  <si>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</si>
  <si>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</si>
  <si>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</si>
  <si>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</si>
  <si>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</si>
  <si>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</si>
  <si>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</si>
  <si>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</si>
  <si>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</si>
  <si>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</si>
  <si>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</si>
  <si>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</si>
  <si>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</si>
  <si>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</si>
  <si>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</si>
  <si>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</si>
  <si>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</si>
  <si>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</si>
  <si>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</si>
  <si>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</si>
  <si>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</si>
  <si>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</si>
  <si>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</si>
  <si>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</si>
  <si>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</si>
  <si>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</si>
  <si>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</si>
  <si>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</si>
  <si>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</si>
  <si>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</si>
  <si>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</si>
  <si>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</si>
  <si>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</si>
  <si>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</si>
  <si>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</si>
  <si>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</si>
  <si>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</si>
  <si>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</si>
  <si>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</si>
  <si>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</si>
  <si>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</si>
  <si>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</si>
  <si>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</si>
  <si>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</si>
  <si>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</si>
  <si>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</si>
  <si>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</si>
  <si>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</si>
  <si>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</si>
  <si>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</si>
  <si>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</si>
  <si>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</si>
  <si>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</si>
  <si>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</si>
  <si>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</si>
  <si>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</si>
  <si>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</si>
  <si>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</si>
  <si>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</si>
  <si>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</si>
  <si>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</si>
  <si>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</si>
  <si>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</si>
  <si>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</si>
  <si>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</si>
  <si>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</si>
  <si>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</si>
  <si>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</si>
  <si>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</si>
  <si>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</si>
  <si>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</si>
  <si>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</si>
  <si>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</si>
  <si>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</si>
  <si>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</si>
  <si>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</si>
  <si>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</si>
  <si>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</si>
  <si>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</si>
  <si>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</si>
  <si>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</si>
  <si>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</si>
  <si>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</si>
  <si>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</si>
  <si>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</si>
  <si>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</si>
  <si>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</si>
  <si>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</si>
  <si>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</si>
  <si>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</si>
  <si>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</si>
  <si>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</si>
  <si>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</si>
  <si>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</si>
  <si>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</si>
  <si>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</si>
  <si>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</si>
  <si>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</si>
  <si>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</si>
  <si>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</si>
  <si>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</si>
  <si>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</si>
  <si>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</si>
  <si>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</si>
  <si>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</si>
  <si>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</si>
  <si>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</si>
  <si>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</si>
  <si>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</si>
  <si>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</si>
  <si>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</si>
  <si>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</si>
  <si>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</si>
  <si>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</si>
  <si>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</si>
  <si>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</si>
  <si>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</si>
  <si>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</si>
  <si>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</si>
  <si>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</si>
  <si>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</si>
  <si>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</si>
  <si>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</si>
  <si>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</si>
  <si>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</si>
  <si>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</si>
  <si>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</si>
  <si>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</si>
  <si>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</si>
  <si>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</si>
  <si>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</si>
  <si>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</si>
  <si>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</si>
  <si>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</si>
  <si>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</si>
  <si>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</si>
  <si>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</si>
  <si>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</si>
  <si>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</si>
  <si>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</si>
  <si>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</si>
  <si>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</si>
  <si>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</si>
  <si>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</si>
  <si>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</si>
  <si>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</si>
  <si>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</si>
  <si>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</si>
  <si>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</si>
  <si>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</si>
  <si>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</si>
  <si>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</si>
  <si>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</si>
  <si>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</si>
  <si>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</si>
  <si>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</si>
  <si>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</si>
  <si>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</si>
  <si>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</si>
  <si>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</si>
  <si>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</si>
  <si>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</si>
  <si>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</si>
  <si>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</si>
  <si>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</si>
  <si>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</si>
  <si>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</si>
  <si>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</si>
  <si>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</si>
  <si>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</si>
  <si>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</si>
  <si>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</si>
  <si>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</si>
  <si>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</si>
  <si>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</si>
  <si>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</si>
  <si>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</si>
  <si>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</si>
  <si>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</si>
  <si>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</si>
  <si>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</si>
  <si>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</si>
  <si>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</si>
  <si>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</si>
  <si>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</si>
  <si>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</si>
  <si>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</si>
  <si>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</si>
  <si>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</si>
  <si>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</si>
  <si>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</si>
  <si>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</si>
  <si>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</si>
  <si>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</si>
  <si>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</si>
  <si>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</si>
  <si>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</si>
  <si>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</si>
  <si>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</si>
  <si>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</si>
  <si>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</si>
  <si>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</si>
  <si>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</si>
  <si>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</si>
  <si>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</si>
  <si>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</si>
  <si>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</si>
  <si>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</si>
  <si>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</si>
  <si>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</si>
  <si>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</si>
  <si>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</si>
  <si>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</si>
  <si>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</si>
  <si>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</si>
  <si>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</si>
  <si>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</si>
  <si>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</si>
  <si>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</si>
  <si>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</si>
  <si>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</si>
  <si>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</si>
  <si>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</si>
  <si>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</si>
  <si>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</si>
  <si>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</si>
  <si>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</si>
  <si>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</si>
  <si>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</si>
  <si>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</si>
  <si>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</si>
  <si>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</si>
  <si>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</si>
  <si>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</si>
  <si>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</si>
  <si>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</si>
  <si>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</si>
  <si>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</si>
  <si>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</si>
  <si>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</si>
  <si>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</si>
  <si>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</si>
  <si>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</si>
  <si>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</si>
  <si>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</si>
  <si>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</si>
  <si>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</si>
  <si>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</si>
  <si>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</si>
  <si>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</si>
  <si>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</si>
  <si>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</si>
  <si>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</si>
  <si>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</si>
  <si>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</si>
  <si>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</si>
  <si>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</si>
  <si>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</si>
  <si>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</si>
  <si>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</si>
  <si>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</si>
  <si>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</si>
  <si>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</si>
  <si>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</si>
  <si>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</si>
  <si>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</si>
  <si>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</si>
  <si>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</si>
  <si>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</si>
  <si>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</si>
  <si>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</si>
  <si>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</si>
  <si>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</si>
  <si>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</si>
  <si>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</si>
  <si>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</si>
  <si>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</si>
  <si>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</si>
  <si>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</si>
  <si>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</si>
  <si>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</si>
  <si>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</si>
  <si>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</si>
  <si>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</si>
  <si>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</si>
  <si>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</si>
  <si>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</si>
  <si>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</si>
  <si>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</si>
  <si>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</si>
  <si>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</si>
  <si>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</si>
  <si>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</si>
  <si>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</si>
  <si>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</si>
  <si>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</si>
  <si>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</si>
  <si>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</si>
  <si>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</si>
  <si>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</si>
  <si>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</si>
  <si>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</si>
  <si>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</si>
  <si>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</si>
  <si>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</si>
  <si>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</si>
  <si>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</si>
  <si>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</si>
  <si>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</si>
  <si>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</si>
  <si>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</si>
  <si>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</si>
  <si>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</si>
  <si>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</si>
  <si>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</si>
  <si>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</si>
  <si>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</si>
  <si>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</si>
  <si>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</si>
  <si>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</si>
  <si>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</si>
  <si>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</si>
  <si>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</si>
  <si>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</si>
  <si>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</si>
  <si>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</si>
  <si>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</si>
  <si>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</si>
  <si>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</si>
  <si>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</si>
  <si>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</si>
  <si>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</si>
  <si>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</si>
  <si>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</si>
  <si>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</si>
  <si>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</si>
  <si>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</si>
  <si>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</si>
  <si>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</si>
  <si>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</si>
  <si>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</si>
  <si>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</si>
  <si>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</si>
  <si>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</si>
  <si>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</si>
  <si>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</si>
  <si>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</si>
  <si>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</si>
  <si>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</si>
  <si>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</si>
  <si>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</si>
  <si>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</si>
  <si>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</si>
  <si>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</si>
  <si>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</si>
  <si>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</si>
  <si>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</si>
  <si>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</si>
  <si>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</si>
  <si>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</si>
  <si>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</si>
  <si>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</si>
  <si>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</si>
  <si>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</si>
  <si>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</si>
  <si>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</si>
  <si>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</si>
  <si>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</si>
  <si>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</si>
  <si>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</si>
  <si>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</si>
  <si>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</si>
  <si>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</si>
  <si>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</si>
  <si>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</si>
  <si>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</si>
  <si>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</si>
  <si>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</si>
  <si>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</si>
  <si>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</si>
  <si>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</si>
  <si>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</si>
  <si>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</si>
  <si>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</si>
  <si>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</si>
  <si>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</si>
  <si>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</si>
  <si>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</si>
  <si>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</si>
  <si>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</si>
  <si>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</si>
  <si>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</si>
  <si>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</si>
  <si>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</si>
  <si>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</si>
  <si>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</si>
  <si>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</si>
  <si>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</si>
  <si>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</si>
  <si>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</si>
  <si>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</si>
  <si>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</si>
  <si>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</si>
  <si>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</si>
  <si>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</si>
  <si>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</si>
  <si>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</si>
  <si>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</si>
  <si>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</si>
  <si>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</si>
  <si>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</si>
  <si>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</si>
  <si>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</si>
  <si>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</si>
  <si>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</si>
  <si>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</si>
  <si>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</si>
  <si>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</si>
  <si>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</si>
  <si>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</si>
  <si>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</si>
  <si>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</si>
  <si>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</si>
  <si>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</si>
  <si>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</si>
  <si>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</si>
  <si>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</si>
  <si>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</si>
  <si>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</si>
  <si>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</si>
  <si>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</si>
  <si>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</si>
  <si>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</si>
  <si>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</si>
  <si>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</si>
  <si>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</si>
  <si>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</si>
  <si>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</si>
  <si>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</si>
  <si>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</si>
  <si>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</si>
  <si>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</si>
  <si>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</si>
  <si>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</si>
  <si>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</si>
  <si>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</si>
  <si>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</si>
  <si>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</si>
  <si>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</si>
  <si>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</si>
  <si>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</si>
  <si>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</si>
  <si>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</si>
  <si>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</si>
  <si>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</si>
  <si>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</si>
  <si>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</si>
  <si>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</si>
  <si>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</si>
  <si>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</si>
  <si>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</si>
  <si>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</si>
  <si>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</si>
  <si>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</si>
  <si>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</si>
  <si>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</si>
  <si>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</si>
  <si>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</si>
  <si>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</si>
  <si>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</si>
  <si>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</si>
  <si>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</si>
  <si>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</si>
  <si>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</si>
  <si>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</si>
  <si>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</si>
  <si>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</si>
  <si>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</si>
  <si>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</si>
  <si>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</si>
  <si>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</si>
  <si>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</si>
  <si>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</si>
  <si>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</si>
  <si>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</si>
  <si>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</si>
  <si>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</si>
  <si>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</si>
  <si>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</si>
  <si>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</si>
  <si>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</si>
  <si>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</si>
  <si>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</si>
  <si>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</si>
  <si>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</si>
  <si>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</si>
  <si>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</si>
  <si>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</si>
  <si>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</si>
  <si>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</si>
  <si>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</si>
  <si>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</si>
  <si>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</si>
  <si>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</si>
  <si>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</si>
  <si>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</si>
  <si>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</si>
  <si>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</si>
  <si>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</si>
  <si>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</si>
  <si>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</si>
  <si>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</si>
  <si>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</si>
  <si>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</si>
  <si>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</si>
  <si>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</si>
  <si>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</si>
  <si>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</si>
  <si>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</si>
  <si>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</si>
  <si>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</si>
  <si>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</si>
  <si>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</si>
  <si>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</si>
  <si>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</si>
  <si>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</si>
  <si>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</si>
  <si>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</si>
  <si>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</si>
  <si>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</si>
  <si>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</si>
  <si>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</si>
  <si>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</si>
  <si>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</si>
  <si>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</si>
  <si>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</si>
  <si>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</si>
  <si>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</si>
  <si>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</si>
  <si>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</si>
  <si>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</si>
  <si>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</si>
  <si>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</si>
  <si>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</si>
  <si>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</si>
  <si>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</si>
  <si>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</si>
  <si>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</si>
  <si>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</si>
  <si>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</si>
  <si>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</si>
  <si>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</si>
  <si>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</si>
  <si>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</si>
  <si>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</si>
  <si>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</si>
  <si>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</si>
  <si>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</si>
  <si>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</si>
  <si>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</si>
  <si>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</si>
  <si>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</si>
  <si>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</si>
  <si>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</si>
  <si>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</si>
  <si>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</si>
  <si>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</si>
  <si>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</si>
  <si>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</si>
  <si>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</si>
  <si>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</si>
  <si>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</si>
  <si>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</si>
  <si>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</si>
  <si>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</si>
  <si>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</si>
  <si>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</si>
  <si>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</si>
  <si>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</si>
  <si>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</si>
  <si>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</si>
  <si>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</si>
  <si>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</si>
  <si>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</si>
  <si>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</si>
  <si>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</si>
  <si>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</si>
  <si>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</si>
  <si>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</si>
  <si>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</si>
  <si>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</si>
  <si>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</si>
  <si>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</si>
  <si>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</si>
  <si>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</si>
  <si>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</si>
  <si>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</si>
  <si>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</si>
  <si>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</si>
  <si>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</si>
  <si>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</si>
  <si>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</si>
  <si>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</si>
  <si>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</si>
  <si>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</si>
  <si>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</si>
  <si>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</si>
  <si>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</si>
  <si>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</si>
  <si>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</si>
  <si>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</si>
  <si>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</si>
  <si>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</si>
  <si>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</si>
  <si>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</si>
  <si>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</si>
  <si>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</si>
  <si>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</si>
  <si>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</si>
  <si>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</si>
  <si>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</si>
  <si>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</si>
  <si>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</si>
  <si>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</si>
  <si>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</si>
  <si>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</si>
  <si>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</si>
  <si>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</si>
  <si>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</si>
  <si>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</si>
  <si>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</si>
  <si>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</si>
  <si>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</si>
  <si>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</si>
  <si>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</si>
  <si>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</si>
  <si>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</si>
  <si>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</si>
  <si>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</si>
  <si>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</si>
  <si>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</si>
  <si>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</si>
  <si>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</si>
  <si>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</si>
  <si>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</si>
  <si>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</si>
  <si>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</si>
  <si>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</si>
  <si>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</si>
  <si>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</si>
  <si>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</si>
  <si>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</si>
  <si>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</si>
  <si>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</si>
  <si>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</si>
  <si>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</si>
  <si>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</si>
  <si>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</si>
  <si>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</si>
  <si>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</si>
  <si>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</si>
  <si>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</si>
  <si>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</si>
  <si>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</si>
  <si>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</si>
  <si>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</si>
  <si>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</si>
  <si>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</si>
  <si>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</si>
  <si>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</si>
  <si>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</si>
  <si>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</si>
  <si>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</si>
  <si>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</si>
  <si>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</si>
  <si>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</si>
  <si>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</si>
  <si>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</si>
  <si>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</si>
  <si>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</si>
  <si>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</si>
  <si>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</si>
  <si>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</si>
  <si>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</si>
  <si>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</si>
  <si>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</si>
  <si>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</si>
  <si>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</si>
  <si>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</si>
  <si>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</si>
  <si>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</si>
  <si>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</si>
  <si>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</si>
  <si>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</si>
  <si>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</si>
  <si>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</si>
  <si>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</si>
  <si>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</si>
  <si>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</si>
  <si>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</si>
  <si>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</si>
  <si>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</si>
  <si>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</si>
  <si>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</si>
  <si>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</si>
  <si>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</si>
  <si>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</si>
  <si>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</si>
  <si>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</si>
  <si>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</si>
  <si>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</si>
  <si>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</si>
  <si>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</si>
  <si>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</si>
  <si>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</si>
  <si>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</si>
  <si>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</si>
  <si>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</si>
  <si>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</si>
  <si>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</si>
  <si>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</si>
  <si>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</si>
  <si>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</si>
  <si>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</si>
  <si>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</si>
  <si>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</si>
  <si>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</si>
  <si>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</si>
  <si>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</si>
  <si>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</si>
  <si>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</si>
  <si>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</si>
  <si>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</si>
  <si>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</si>
  <si>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</si>
  <si>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</si>
  <si>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</si>
  <si>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</si>
  <si>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</si>
  <si>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</si>
  <si>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</si>
  <si>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</si>
  <si>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</si>
  <si>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</si>
  <si>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</si>
  <si>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</si>
  <si>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</si>
  <si>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</si>
  <si>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</si>
  <si>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</si>
  <si>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</si>
  <si>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</si>
  <si>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</si>
  <si>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</si>
  <si>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</si>
  <si>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</si>
  <si>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</si>
  <si>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</si>
  <si>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</si>
  <si>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</si>
  <si>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</si>
  <si>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</si>
  <si>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</si>
  <si>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</si>
  <si>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</si>
  <si>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</si>
  <si>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</si>
  <si>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</si>
  <si>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</si>
  <si>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</si>
  <si>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</si>
  <si>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</si>
  <si>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</si>
  <si>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</si>
  <si>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</si>
  <si>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</si>
  <si>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</si>
  <si>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</si>
  <si>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</si>
  <si>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</si>
  <si>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</si>
  <si>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</si>
  <si>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</si>
  <si>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</si>
  <si>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</si>
  <si>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</si>
  <si>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</si>
  <si>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</si>
  <si>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</si>
  <si>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</si>
  <si>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</si>
  <si>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</si>
  <si>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</si>
  <si>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</si>
  <si>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</si>
  <si>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</si>
  <si>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</si>
  <si>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</si>
  <si>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</si>
  <si>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</si>
  <si>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</si>
  <si>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</si>
  <si>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</si>
  <si>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</si>
  <si>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</si>
  <si>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</si>
  <si>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</si>
  <si>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</si>
  <si>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</si>
  <si>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</si>
  <si>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</si>
  <si>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</si>
  <si>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</si>
  <si>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</si>
  <si>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</si>
  <si>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</si>
  <si>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</si>
  <si>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</si>
  <si>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</si>
  <si>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</si>
  <si>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</si>
  <si>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</si>
  <si>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</si>
  <si>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</si>
  <si>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</si>
  <si>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</si>
  <si>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</si>
  <si>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</si>
  <si>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</si>
  <si>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</si>
  <si>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</si>
  <si>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</si>
  <si>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</si>
  <si>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</si>
  <si>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</si>
  <si>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</si>
  <si>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</si>
  <si>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</si>
  <si>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</si>
  <si>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</si>
  <si>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</si>
  <si>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</si>
  <si>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</si>
  <si>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</si>
  <si>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</si>
  <si>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</si>
  <si>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</si>
  <si>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</si>
  <si>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</si>
  <si>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</si>
  <si>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</si>
  <si>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</si>
  <si>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</si>
  <si>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</si>
  <si>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</si>
  <si>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</si>
  <si>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</si>
  <si>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</si>
  <si>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</si>
  <si>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</si>
  <si>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</si>
  <si>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</si>
  <si>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</si>
  <si>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</si>
  <si>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</si>
  <si>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</si>
  <si>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</si>
  <si>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</si>
  <si>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</si>
  <si>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</si>
  <si>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</si>
  <si>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</si>
  <si>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</si>
  <si>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</si>
  <si>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</si>
  <si>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</si>
  <si>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</si>
  <si>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</si>
  <si>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</si>
  <si>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</si>
  <si>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</si>
  <si>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</si>
  <si>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</si>
  <si>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</si>
  <si>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</si>
  <si>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</si>
  <si>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</si>
  <si>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</si>
  <si>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</si>
  <si>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</si>
  <si>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</si>
  <si>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</si>
  <si>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</si>
  <si>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</si>
  <si>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</si>
  <si>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</si>
  <si>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</si>
  <si>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</si>
  <si>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</si>
  <si>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</si>
  <si>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</si>
  <si>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</si>
  <si>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</si>
  <si>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</si>
  <si>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</si>
  <si>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</si>
  <si>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</si>
  <si>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</si>
  <si>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</si>
  <si>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</si>
  <si>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</si>
  <si>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</si>
  <si>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</si>
  <si>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</si>
  <si>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</si>
  <si>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</si>
  <si>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</si>
  <si>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</si>
  <si>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</si>
  <si>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</si>
  <si>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</si>
  <si>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</si>
  <si>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</si>
  <si>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</si>
  <si>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</si>
  <si>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</si>
  <si>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</si>
  <si>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</si>
  <si>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</si>
  <si>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</si>
  <si>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</si>
  <si>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</si>
  <si>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</si>
  <si>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</si>
  <si>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</si>
  <si>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</si>
  <si>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</si>
  <si>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</si>
  <si>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</si>
  <si>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</si>
  <si>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</si>
  <si>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</si>
  <si>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</si>
  <si>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</si>
  <si>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</si>
  <si>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</si>
  <si>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</si>
  <si>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</si>
  <si>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</si>
  <si>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</si>
  <si>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</si>
  <si>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</si>
  <si>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</si>
  <si>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</si>
  <si>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</si>
  <si>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</si>
  <si>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</si>
  <si>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</si>
  <si>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</si>
  <si>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</si>
  <si>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</si>
  <si>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</si>
  <si>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</si>
  <si>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</si>
  <si>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</si>
  <si>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</si>
  <si>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</si>
  <si>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</si>
  <si>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</si>
  <si>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</si>
  <si>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</si>
  <si>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</si>
  <si>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</si>
  <si>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</si>
  <si>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</si>
  <si>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</si>
  <si>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</si>
  <si>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</si>
  <si>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</si>
  <si>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</si>
  <si>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</si>
  <si>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</si>
  <si>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</si>
  <si>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</si>
  <si>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</si>
  <si>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</si>
  <si>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</si>
  <si>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</si>
  <si>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</si>
  <si>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</si>
  <si>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</si>
  <si>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</si>
  <si>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</si>
  <si>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</si>
  <si>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</si>
  <si>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</si>
  <si>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</si>
  <si>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</si>
  <si>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</si>
  <si>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</si>
  <si>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</si>
  <si>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</si>
  <si>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</si>
  <si>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</si>
  <si>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</si>
  <si>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</si>
  <si>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</si>
  <si>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</si>
  <si>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</si>
  <si>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</si>
  <si>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</si>
  <si>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</si>
  <si>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</si>
  <si>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</si>
  <si>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</si>
  <si>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</si>
  <si>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</si>
  <si>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</si>
  <si>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</si>
  <si>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</si>
  <si>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</si>
  <si>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</si>
  <si>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</si>
  <si>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</si>
  <si>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</si>
  <si>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</si>
  <si>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</si>
  <si>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</si>
  <si>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</si>
  <si>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</si>
  <si>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</si>
  <si>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</si>
  <si>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</si>
  <si>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</si>
  <si>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</si>
  <si>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</si>
  <si>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</si>
  <si>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</si>
  <si>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</si>
  <si>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</si>
  <si>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</si>
  <si>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</si>
  <si>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</si>
  <si>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</si>
  <si>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</si>
  <si>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</si>
  <si>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</si>
  <si>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</si>
  <si>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</si>
  <si>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</si>
  <si>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</si>
  <si>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</si>
  <si>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</si>
  <si>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</si>
  <si>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</si>
  <si>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</si>
  <si>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</si>
  <si>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</si>
  <si>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</si>
  <si>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</si>
  <si>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</si>
  <si>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</si>
  <si>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</si>
  <si>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</si>
  <si>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</si>
  <si>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</si>
  <si>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</si>
  <si>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</si>
  <si>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</si>
  <si>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</si>
  <si>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</si>
  <si>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</si>
  <si>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</si>
  <si>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</si>
  <si>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</si>
  <si>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</si>
  <si>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</si>
  <si>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</si>
  <si>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</si>
  <si>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</si>
  <si>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</si>
  <si>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</si>
  <si>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</si>
  <si>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</si>
  <si>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</si>
  <si>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</si>
  <si>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</si>
  <si>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</si>
  <si>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</si>
  <si>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</si>
  <si>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</si>
  <si>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</si>
  <si>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</si>
  <si>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</si>
  <si>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</si>
  <si>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</si>
  <si>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</si>
  <si>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</si>
  <si>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</si>
  <si>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</si>
  <si>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</si>
  <si>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</si>
  <si>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</si>
  <si>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</si>
  <si>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</si>
  <si>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</si>
  <si>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</si>
  <si>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</si>
  <si>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</si>
  <si>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</si>
  <si>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</si>
  <si>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</si>
  <si>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</si>
  <si>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</si>
  <si>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</si>
  <si>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</si>
  <si>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</si>
  <si>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</si>
  <si>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</si>
  <si>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</si>
  <si>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</si>
  <si>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</si>
  <si>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</si>
  <si>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</si>
  <si>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</si>
  <si>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</si>
  <si>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</si>
  <si>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</si>
  <si>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</si>
  <si>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</si>
  <si>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</si>
  <si>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</si>
  <si>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</si>
  <si>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</si>
  <si>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</si>
  <si>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</si>
  <si>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</si>
  <si>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</si>
  <si>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</si>
  <si>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</si>
  <si>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</si>
  <si>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</si>
  <si>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</si>
  <si>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</si>
  <si>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</si>
  <si>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</si>
  <si>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</si>
  <si>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</si>
  <si>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</si>
  <si>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</si>
  <si>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</si>
  <si>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</si>
  <si>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</si>
  <si>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</si>
  <si>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</si>
  <si>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</si>
  <si>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</si>
  <si>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</si>
  <si>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</si>
  <si>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</si>
  <si>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</si>
  <si>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</si>
  <si>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</si>
  <si>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</si>
  <si>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</si>
  <si>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</si>
  <si>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</si>
  <si>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</si>
  <si>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</si>
  <si>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</si>
  <si>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</si>
  <si>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</si>
  <si>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</si>
  <si>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</si>
  <si>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</si>
  <si>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</si>
  <si>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</si>
  <si>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</si>
  <si>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</si>
  <si>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</si>
  <si>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</si>
  <si>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</si>
  <si>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</si>
  <si>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</si>
  <si>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</si>
  <si>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</si>
  <si>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</si>
  <si>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</si>
  <si>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</si>
  <si>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</si>
  <si>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</si>
  <si>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</si>
  <si>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</si>
  <si>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</si>
  <si>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</si>
  <si>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</si>
  <si>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</si>
  <si>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</si>
  <si>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</si>
  <si>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</si>
  <si>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</si>
  <si>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</si>
  <si>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</si>
  <si>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</si>
  <si>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</si>
  <si>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</si>
  <si>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</si>
  <si>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</si>
  <si>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</si>
  <si>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</si>
  <si>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</si>
  <si>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</si>
  <si>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</si>
  <si>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</si>
  <si>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</si>
  <si>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</si>
  <si>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</si>
  <si>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</si>
  <si>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</si>
  <si>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</si>
  <si>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</si>
  <si>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</si>
  <si>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</si>
  <si>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</si>
  <si>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</si>
  <si>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</si>
  <si>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</si>
  <si>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</si>
  <si>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</si>
  <si>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</si>
  <si>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</si>
  <si>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</si>
  <si>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</si>
  <si>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</si>
  <si>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</si>
  <si>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</si>
  <si>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</si>
  <si>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</si>
  <si>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</si>
  <si>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</si>
  <si>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</si>
  <si>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</si>
  <si>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</si>
  <si>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</si>
  <si>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</si>
  <si>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</si>
  <si>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</si>
  <si>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</si>
  <si>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</si>
  <si>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</si>
  <si>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</si>
  <si>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</si>
  <si>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</si>
  <si>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</si>
  <si>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</si>
  <si>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</si>
  <si>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</si>
  <si>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</si>
  <si>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</si>
  <si>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</si>
  <si>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</si>
  <si>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</si>
  <si>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</si>
  <si>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</si>
  <si>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</si>
  <si>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</si>
  <si>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</si>
  <si>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</si>
  <si>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</si>
  <si>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</si>
  <si>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</si>
  <si>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</si>
  <si>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</si>
  <si>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</si>
  <si>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</si>
  <si>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</si>
  <si>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</si>
  <si>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</si>
  <si>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</si>
  <si>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</si>
  <si>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</si>
  <si>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</si>
  <si>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</si>
  <si>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</si>
  <si>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</si>
  <si>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</si>
  <si>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</si>
  <si>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</si>
  <si>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</si>
  <si>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</si>
  <si>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</si>
  <si>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</si>
  <si>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</si>
  <si>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</si>
  <si>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</si>
  <si>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</si>
  <si>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</si>
  <si>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</si>
  <si>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</si>
  <si>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</si>
  <si>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</si>
  <si>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</si>
  <si>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</si>
  <si>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</si>
  <si>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</si>
  <si>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</si>
  <si>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</si>
  <si>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</si>
  <si>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</si>
  <si>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</si>
  <si>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</si>
  <si>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</si>
  <si>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</si>
  <si>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</si>
  <si>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</si>
  <si>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</si>
  <si>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</si>
  <si>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</si>
  <si>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</si>
  <si>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</si>
  <si>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</si>
  <si>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</si>
  <si>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</si>
  <si>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</si>
  <si>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</si>
  <si>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</si>
  <si>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</si>
  <si>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</si>
  <si>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</si>
  <si>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</si>
  <si>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</si>
  <si>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</si>
  <si>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</si>
  <si>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</si>
  <si>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</si>
  <si>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</si>
  <si>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</si>
  <si>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</si>
  <si>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</si>
  <si>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</si>
  <si>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</si>
  <si>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</si>
  <si>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</si>
  <si>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</si>
  <si>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</si>
  <si>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</si>
  <si>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</si>
  <si>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</si>
  <si>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</si>
  <si>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</si>
  <si>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</si>
  <si>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</si>
  <si>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</si>
  <si>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</si>
  <si>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</si>
  <si>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</si>
  <si>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</si>
  <si>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</si>
  <si>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</si>
  <si>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</si>
  <si>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</si>
  <si>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</si>
  <si>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</si>
  <si>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</si>
  <si>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</si>
  <si>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</si>
  <si>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</si>
  <si>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</si>
  <si>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</si>
  <si>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</si>
  <si>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</si>
  <si>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</si>
  <si>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</si>
  <si>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</si>
  <si>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</si>
  <si>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</si>
  <si>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</si>
  <si>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</si>
  <si>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</si>
  <si>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</si>
  <si>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</si>
  <si>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</si>
  <si>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</si>
  <si>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</si>
  <si>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</si>
  <si>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</si>
  <si>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</si>
  <si>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</si>
  <si>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</si>
  <si>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</si>
  <si>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</si>
  <si>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</si>
  <si>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</si>
  <si>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</si>
  <si>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</si>
  <si>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</si>
  <si>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</si>
  <si>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</si>
  <si>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</si>
  <si>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</si>
  <si>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</si>
  <si>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</si>
  <si>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</si>
  <si>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</si>
  <si>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</si>
  <si>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</si>
  <si>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</si>
  <si>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</si>
  <si>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</si>
  <si>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</si>
  <si>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</si>
  <si>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</si>
  <si>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</si>
  <si>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</si>
  <si>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</si>
  <si>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</si>
  <si>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</si>
  <si>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</si>
  <si>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</si>
  <si>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</si>
  <si>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</si>
  <si>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</si>
  <si>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</si>
  <si>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</si>
  <si>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</si>
  <si>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</si>
  <si>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</si>
  <si>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</si>
  <si>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</si>
  <si>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</si>
  <si>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</si>
  <si>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</si>
  <si>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</si>
  <si>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</si>
  <si>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</si>
  <si>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</si>
  <si>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</si>
  <si>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</si>
  <si>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</si>
  <si>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</si>
  <si>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</si>
  <si>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</si>
  <si>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</si>
  <si>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</si>
  <si>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</si>
  <si>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</si>
  <si>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</si>
  <si>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</si>
  <si>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</si>
  <si>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</si>
  <si>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</si>
  <si>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</si>
  <si>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</si>
  <si>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</si>
  <si>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</si>
  <si>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</si>
  <si>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</si>
  <si>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</si>
  <si>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</si>
  <si>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</si>
  <si>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</si>
  <si>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</si>
  <si>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</si>
  <si>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</si>
  <si>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</si>
  <si>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</si>
  <si>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</si>
  <si>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</si>
  <si>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</si>
  <si>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</si>
  <si>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</si>
  <si>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</si>
  <si>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</si>
  <si>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</si>
  <si>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</si>
  <si>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</si>
  <si>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</si>
  <si>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</si>
  <si>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</si>
  <si>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</si>
  <si>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</si>
  <si>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</si>
  <si>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</si>
  <si>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</si>
  <si>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</si>
  <si>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</si>
  <si>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</si>
  <si>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</si>
  <si>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</si>
  <si>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</si>
  <si>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</si>
  <si>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</si>
  <si>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</si>
  <si>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</si>
  <si>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</si>
  <si>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</si>
  <si>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</si>
  <si>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</si>
  <si>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</si>
  <si>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</si>
  <si>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</si>
  <si>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</si>
  <si>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</si>
  <si>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</si>
  <si>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</si>
  <si>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</si>
  <si>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</si>
  <si>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</si>
  <si>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</si>
  <si>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</si>
  <si>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</si>
  <si>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</si>
  <si>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</si>
  <si>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</si>
  <si>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</si>
  <si>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</si>
  <si>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</si>
  <si>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</si>
  <si>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</si>
  <si>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</si>
  <si>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</si>
  <si>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</si>
  <si>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</si>
  <si>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</si>
  <si>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</si>
  <si>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</si>
  <si>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</si>
  <si>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</si>
  <si>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</si>
  <si>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</si>
  <si>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</si>
  <si>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</si>
  <si>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</si>
  <si>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</si>
  <si>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</si>
  <si>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</si>
  <si>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</si>
  <si>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</si>
  <si>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</si>
  <si>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</si>
  <si>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</si>
  <si>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</si>
  <si>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</si>
  <si>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</si>
  <si>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</si>
  <si>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</si>
  <si>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</si>
  <si>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</si>
  <si>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</si>
  <si>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</si>
  <si>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</si>
  <si>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</si>
  <si>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</si>
  <si>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</si>
  <si>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</si>
  <si>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</si>
  <si>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</si>
  <si>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</si>
  <si>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</si>
  <si>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</si>
  <si>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</si>
  <si>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</si>
  <si>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</si>
  <si>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</si>
  <si>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</si>
  <si>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</si>
  <si>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</si>
  <si>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</si>
  <si>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</si>
  <si>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</si>
  <si>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</si>
  <si>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</si>
  <si>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</si>
  <si>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</si>
  <si>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</si>
  <si>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</si>
  <si>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</si>
  <si>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</si>
  <si>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</si>
  <si>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</si>
  <si>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</si>
  <si>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</si>
  <si>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</si>
  <si>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</si>
  <si>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</si>
  <si>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</si>
  <si>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</si>
  <si>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</si>
  <si>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</si>
  <si>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</si>
  <si>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</si>
  <si>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</si>
  <si>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</si>
  <si>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</si>
  <si>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</si>
  <si>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</si>
  <si>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</si>
  <si>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</si>
  <si>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</si>
  <si>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</si>
  <si>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</si>
  <si>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</si>
  <si>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</si>
  <si>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</si>
  <si>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</si>
  <si>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</si>
  <si>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</si>
  <si>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</si>
  <si>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</si>
  <si>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</si>
  <si>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</si>
  <si>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</si>
  <si>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</si>
  <si>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</si>
  <si>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</si>
  <si>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</si>
  <si>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</si>
  <si>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</si>
  <si>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</si>
  <si>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</si>
  <si>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</si>
  <si>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</si>
  <si>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</si>
  <si>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</si>
  <si>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</si>
  <si>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</si>
  <si>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</si>
  <si>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</si>
  <si>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</si>
  <si>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</si>
  <si>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</si>
  <si>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</si>
  <si>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</si>
  <si>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</si>
  <si>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</si>
  <si>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</si>
  <si>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</si>
  <si>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</si>
  <si>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</si>
  <si>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</si>
  <si>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</si>
  <si>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</si>
  <si>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</si>
  <si>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</si>
  <si>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</si>
  <si>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</si>
  <si>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</si>
  <si>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</si>
  <si>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</si>
  <si>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</si>
  <si>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</si>
  <si>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</si>
  <si>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</si>
  <si>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</si>
  <si>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</si>
  <si>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</si>
  <si>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</si>
  <si>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</si>
  <si>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</si>
  <si>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</si>
  <si>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</si>
  <si>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</si>
  <si>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</si>
  <si>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</si>
  <si>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</si>
  <si>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</si>
  <si>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</si>
  <si>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</si>
  <si>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</si>
  <si>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</si>
  <si>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</si>
  <si>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</si>
  <si>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</si>
  <si>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</si>
  <si>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</si>
  <si>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</si>
  <si>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</si>
  <si>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</si>
  <si>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</si>
  <si>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</si>
  <si>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</si>
  <si>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</si>
  <si>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</si>
  <si>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</si>
  <si>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</si>
  <si>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</si>
  <si>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</si>
  <si>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</si>
  <si>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</si>
  <si>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</si>
  <si>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</si>
  <si>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</si>
  <si>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</si>
  <si>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</si>
  <si>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</si>
  <si>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</si>
  <si>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</si>
  <si>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</si>
  <si>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</si>
  <si>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</si>
  <si>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</si>
  <si>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</si>
  <si>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</si>
  <si>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</si>
  <si>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</si>
  <si>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</si>
  <si>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</si>
  <si>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</si>
  <si>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</si>
  <si>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</si>
  <si>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</si>
  <si>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</si>
  <si>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</si>
  <si>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</si>
  <si>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</si>
  <si>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</si>
  <si>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</si>
  <si>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</si>
  <si>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</si>
  <si>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</si>
  <si>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</si>
  <si>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</si>
  <si>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</si>
  <si>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</si>
  <si>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</si>
  <si>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</si>
  <si>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</si>
  <si>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</si>
  <si>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</si>
  <si>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</si>
  <si>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</si>
  <si>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</si>
  <si>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</si>
  <si>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</si>
  <si>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</si>
  <si>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</si>
  <si>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</si>
  <si>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</si>
  <si>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</si>
  <si>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</si>
  <si>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</si>
  <si>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</si>
  <si>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</si>
  <si>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</si>
  <si>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</si>
  <si>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</si>
  <si>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</si>
  <si>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</si>
  <si>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</si>
  <si>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</si>
  <si>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</si>
  <si>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</si>
  <si>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</si>
  <si>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</si>
  <si>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</si>
  <si>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</si>
  <si>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</si>
  <si>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</si>
  <si>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</si>
  <si>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</si>
  <si>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</si>
  <si>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</si>
  <si>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</si>
  <si>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</si>
  <si>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</si>
  <si>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</si>
  <si>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</si>
  <si>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</si>
  <si>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</si>
  <si>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</si>
  <si>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</si>
  <si>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</si>
  <si>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</si>
  <si>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</si>
  <si>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</si>
  <si>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</si>
  <si>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</si>
  <si>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</si>
  <si>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</si>
  <si>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</si>
  <si>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</si>
  <si>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</si>
  <si>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</si>
  <si>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</si>
  <si>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</si>
  <si>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</si>
  <si>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</si>
  <si>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</si>
  <si>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</si>
  <si>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</si>
  <si>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</si>
  <si>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</si>
  <si>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</si>
  <si>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</si>
  <si>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</si>
  <si>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</si>
  <si>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</si>
  <si>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</si>
  <si>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</si>
  <si>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</si>
  <si>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</si>
  <si>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</si>
  <si>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</si>
  <si>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</si>
  <si>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</si>
  <si>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</si>
  <si>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</si>
  <si>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</si>
  <si>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</si>
  <si>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</si>
  <si>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</si>
  <si>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</si>
  <si>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</si>
  <si>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</si>
  <si>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</si>
  <si>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</si>
  <si>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</si>
  <si>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</si>
  <si>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</si>
  <si>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</si>
  <si>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</si>
  <si>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</si>
  <si>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</si>
  <si>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</si>
  <si>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</si>
  <si>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</si>
  <si>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</si>
  <si>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</si>
  <si>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</si>
  <si>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</si>
  <si>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</si>
  <si>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</si>
  <si>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</si>
  <si>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</si>
  <si>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</si>
  <si>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</si>
  <si>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</si>
  <si>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</si>
  <si>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</si>
  <si>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</si>
  <si>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</si>
  <si>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</si>
  <si>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</si>
  <si>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</si>
  <si>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</si>
  <si>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</si>
  <si>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</si>
  <si>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</si>
  <si>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</si>
  <si>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</si>
  <si>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</si>
  <si>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</si>
  <si>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</si>
  <si>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</si>
  <si>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</si>
  <si>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</si>
  <si>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</si>
  <si>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</si>
  <si>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</si>
  <si>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</si>
  <si>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</si>
  <si>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</si>
  <si>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</si>
  <si>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</si>
  <si>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</si>
  <si>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</si>
  <si>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</si>
  <si>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</si>
  <si>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</si>
  <si>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</si>
  <si>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</si>
  <si>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</si>
  <si>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</si>
  <si>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</si>
  <si>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</si>
  <si>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</si>
  <si>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</si>
  <si>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</si>
  <si>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</si>
  <si>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</si>
  <si>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</si>
  <si>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</si>
  <si>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</si>
  <si>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</si>
  <si>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</si>
  <si>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</si>
  <si>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</si>
  <si>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</si>
  <si>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</si>
  <si>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</si>
  <si>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</si>
  <si>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</si>
  <si>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</si>
  <si>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</si>
  <si>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</si>
  <si>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</si>
  <si>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</si>
  <si>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</si>
  <si>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</si>
  <si>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</si>
  <si>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</si>
  <si>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</si>
  <si>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</si>
  <si>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</si>
  <si>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</si>
  <si>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</si>
  <si>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</si>
  <si>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</si>
  <si>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</si>
  <si>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</si>
  <si>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</si>
  <si>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</si>
  <si>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</si>
  <si>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</si>
  <si>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</si>
  <si>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</si>
  <si>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</si>
  <si>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</si>
  <si>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</si>
  <si>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</si>
  <si>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</si>
  <si>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</si>
  <si>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</si>
  <si>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</si>
  <si>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</si>
  <si>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</si>
  <si>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</si>
  <si>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</si>
  <si>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</si>
  <si>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</si>
  <si>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</si>
  <si>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</si>
  <si>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</si>
  <si>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</si>
  <si>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</si>
  <si>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</si>
  <si>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</si>
  <si>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</si>
  <si>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</si>
  <si>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</si>
  <si>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</si>
  <si>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</si>
  <si>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</si>
  <si>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</si>
  <si>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</si>
  <si>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</si>
  <si>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</si>
  <si>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</si>
  <si>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</si>
  <si>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</si>
  <si>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</si>
  <si>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</si>
  <si>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</si>
  <si>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</si>
  <si>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</si>
  <si>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</si>
  <si>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</si>
  <si>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</si>
  <si>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</si>
  <si>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</si>
  <si>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</si>
  <si>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</si>
  <si>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</si>
  <si>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</si>
  <si>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</si>
  <si>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</si>
  <si>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</si>
  <si>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</si>
  <si>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</si>
  <si>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</si>
  <si>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</si>
  <si>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</si>
  <si>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</si>
  <si>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</si>
  <si>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</si>
  <si>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</si>
  <si>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</si>
  <si>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</si>
  <si>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</si>
  <si>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</si>
  <si>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</si>
  <si>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</si>
  <si>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</si>
  <si>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</si>
  <si>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</si>
  <si>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</si>
  <si>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</si>
  <si>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</si>
  <si>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</si>
  <si>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</si>
  <si>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</si>
  <si>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</si>
  <si>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</si>
  <si>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</si>
  <si>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</si>
  <si>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</si>
  <si>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</si>
  <si>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</si>
  <si>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</si>
  <si>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</si>
  <si>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</si>
  <si>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</si>
  <si>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</si>
  <si>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</si>
  <si>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</si>
  <si>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</si>
  <si>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</si>
  <si>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</si>
  <si>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</si>
  <si>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</si>
  <si>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</si>
  <si>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</si>
  <si>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</si>
  <si>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</si>
  <si>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</si>
  <si>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</si>
  <si>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</si>
  <si>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</si>
  <si>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</si>
  <si>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</si>
  <si>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</si>
  <si>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</si>
  <si>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</si>
  <si>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</si>
  <si>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</si>
  <si>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</si>
  <si>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</si>
  <si>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</si>
  <si>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</si>
  <si>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</si>
  <si>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</si>
  <si>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</si>
  <si>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</si>
  <si>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</si>
  <si>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</si>
  <si>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</si>
  <si>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</si>
  <si>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</si>
  <si>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</si>
  <si>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</si>
  <si>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</si>
  <si>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</si>
  <si>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</si>
  <si>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</si>
  <si>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</si>
  <si>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</si>
  <si>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</si>
  <si>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</si>
  <si>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</si>
  <si>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</si>
  <si>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</si>
  <si>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</si>
  <si>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</si>
  <si>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</si>
  <si>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</si>
  <si>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</si>
  <si>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</si>
  <si>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</si>
  <si>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</si>
  <si>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</si>
  <si>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</si>
  <si>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</si>
  <si>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</si>
  <si>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</si>
  <si>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</si>
  <si>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</si>
  <si>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</si>
  <si>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</si>
  <si>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</si>
  <si>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</si>
  <si>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</si>
  <si>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</si>
  <si>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</si>
  <si>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</si>
  <si>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</si>
  <si>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</si>
  <si>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</si>
  <si>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</si>
  <si>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</si>
  <si>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</si>
  <si>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</si>
  <si>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</si>
  <si>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</si>
  <si>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</si>
  <si>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</si>
  <si>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</si>
  <si>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</si>
  <si>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</si>
  <si>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</si>
  <si>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</si>
  <si>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</si>
  <si>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</si>
  <si>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</si>
  <si>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</si>
  <si>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</si>
  <si>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</si>
  <si>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</si>
  <si>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</si>
  <si>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</si>
  <si>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</si>
  <si>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</si>
  <si>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</si>
  <si>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</si>
  <si>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</si>
  <si>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</si>
  <si>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</si>
  <si>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</si>
  <si>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</si>
  <si>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</si>
  <si>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</si>
  <si>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</si>
  <si>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</si>
  <si>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</si>
  <si>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</si>
  <si>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</si>
  <si>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</si>
  <si>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</si>
  <si>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</si>
  <si>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</si>
  <si>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</si>
  <si>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</si>
  <si>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</si>
  <si>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</si>
  <si>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</si>
  <si>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</si>
  <si>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</si>
  <si>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</si>
  <si>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</si>
  <si>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</si>
  <si>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</si>
  <si>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</si>
  <si>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</si>
  <si>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</si>
  <si>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</si>
  <si>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</si>
  <si>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</si>
  <si>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</si>
  <si>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</si>
  <si>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</si>
  <si>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</si>
  <si>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</si>
  <si>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</si>
  <si>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</si>
  <si>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</si>
  <si>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</si>
  <si>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</si>
  <si>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</si>
  <si>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</si>
  <si>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</si>
  <si>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</si>
  <si>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</si>
  <si>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</si>
  <si>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</si>
  <si>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</si>
  <si>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</si>
  <si>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</si>
  <si>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</si>
  <si>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</si>
  <si>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</si>
  <si>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</si>
  <si>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</si>
  <si>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</si>
  <si>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</si>
  <si>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</si>
  <si>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</si>
  <si>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</si>
  <si>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</si>
  <si>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</si>
  <si>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</si>
  <si>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</si>
  <si>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</si>
  <si>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</si>
  <si>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</si>
  <si>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</si>
  <si>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</si>
  <si>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</si>
  <si>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</si>
  <si>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</si>
  <si>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</si>
  <si>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</si>
  <si>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</si>
  <si>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</si>
  <si>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</si>
  <si>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</si>
  <si>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</si>
  <si>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</si>
  <si>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</si>
  <si>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</si>
  <si>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</si>
  <si>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</si>
  <si>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</si>
  <si>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</si>
  <si>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</si>
  <si>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</si>
  <si>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</si>
  <si>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</si>
  <si>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</si>
  <si>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</si>
  <si>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</si>
  <si>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</si>
  <si>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</si>
  <si>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</si>
  <si>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</si>
  <si>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</si>
  <si>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</si>
  <si>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</si>
  <si>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</si>
  <si>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</si>
  <si>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</si>
  <si>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</si>
  <si>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</si>
  <si>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</si>
  <si>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</si>
  <si>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</si>
  <si>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</si>
  <si>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</si>
  <si>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</si>
  <si>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</si>
  <si>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</si>
  <si>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</si>
  <si>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</si>
  <si>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</si>
  <si>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</si>
  <si>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</si>
  <si>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</si>
  <si>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</si>
  <si>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</si>
  <si>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</si>
  <si>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</si>
  <si>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</si>
  <si>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</si>
  <si>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</si>
  <si>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</si>
  <si>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</si>
  <si>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</si>
  <si>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</si>
  <si>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</si>
  <si>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</si>
  <si>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</si>
  <si>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</si>
  <si>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</si>
  <si>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</si>
  <si>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</si>
  <si>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</si>
  <si>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</si>
  <si>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</si>
  <si>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</si>
  <si>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</si>
  <si>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</si>
  <si>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</si>
  <si>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</si>
  <si>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</si>
  <si>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</si>
  <si>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</si>
  <si>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</si>
  <si>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</si>
  <si>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</si>
  <si>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</si>
  <si>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</si>
  <si>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</si>
  <si>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</si>
  <si>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</si>
  <si>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</si>
  <si>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</si>
  <si>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</si>
  <si>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</si>
  <si>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</si>
  <si>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</si>
  <si>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</si>
  <si>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</si>
  <si>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</si>
  <si>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</si>
  <si>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</si>
  <si>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</si>
  <si>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</si>
  <si>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</si>
  <si>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</si>
  <si>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</si>
  <si>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</si>
  <si>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</si>
  <si>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</si>
  <si>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</si>
  <si>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</si>
  <si>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</si>
  <si>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</si>
  <si>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</si>
  <si>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</si>
  <si>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</si>
  <si>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</si>
  <si>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</si>
  <si>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</si>
  <si>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</si>
  <si>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</si>
  <si>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</si>
  <si>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</si>
  <si>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</si>
  <si>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</si>
  <si>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</si>
  <si>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</si>
  <si>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</si>
  <si>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</si>
  <si>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</si>
  <si>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</si>
  <si>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</si>
  <si>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</si>
  <si>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</si>
  <si>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</si>
  <si>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</si>
  <si>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</si>
  <si>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</si>
  <si>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</si>
  <si>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</si>
  <si>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</si>
  <si>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</si>
  <si>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</si>
  <si>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</si>
  <si>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</si>
  <si>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</si>
  <si>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</si>
  <si>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</si>
  <si>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</si>
  <si>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</si>
  <si>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</si>
  <si>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</si>
  <si>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</si>
  <si>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</si>
  <si>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</si>
  <si>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</si>
  <si>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</si>
  <si>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</si>
  <si>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</si>
  <si>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</si>
  <si>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</si>
  <si>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</si>
  <si>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</si>
  <si>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</si>
  <si>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</si>
  <si>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</si>
  <si>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</si>
  <si>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</si>
  <si>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</si>
  <si>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</si>
  <si>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</si>
  <si>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</si>
  <si>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</si>
  <si>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</si>
  <si>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</si>
  <si>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</si>
  <si>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</si>
  <si>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</si>
  <si>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</si>
  <si>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</si>
  <si>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</si>
  <si>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</si>
  <si>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</si>
  <si>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</si>
  <si>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</si>
  <si>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</si>
  <si>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</si>
  <si>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</si>
  <si>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</si>
  <si>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</si>
  <si>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</si>
  <si>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</si>
  <si>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</si>
  <si>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</si>
  <si>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</si>
  <si>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</si>
  <si>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</si>
  <si>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</si>
  <si>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</si>
  <si>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</si>
  <si>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</si>
  <si>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</si>
  <si>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</si>
  <si>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</si>
  <si>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</si>
  <si>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</si>
  <si>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</si>
  <si>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</si>
  <si>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</si>
  <si>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</si>
  <si>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</si>
  <si>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</si>
  <si>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</si>
  <si>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</si>
  <si>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</si>
  <si>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</si>
  <si>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</si>
  <si>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</si>
  <si>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</si>
  <si>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</si>
  <si>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</si>
  <si>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</si>
  <si>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</si>
  <si>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</si>
  <si>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</si>
  <si>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</si>
  <si>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</si>
  <si>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</si>
  <si>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</si>
  <si>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</si>
  <si>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</si>
  <si>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</si>
  <si>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</si>
  <si>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</si>
  <si>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</si>
  <si>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</si>
  <si>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</si>
  <si>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</si>
  <si>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</si>
  <si>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</si>
  <si>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</si>
  <si>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</si>
  <si>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</si>
  <si>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</si>
  <si>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</si>
  <si>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</si>
  <si>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</si>
  <si>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</si>
  <si>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</si>
  <si>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</si>
  <si>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</si>
  <si>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</si>
  <si>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</si>
  <si>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</si>
  <si>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</si>
  <si>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</si>
  <si>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</si>
  <si>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</si>
  <si>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</si>
  <si>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</si>
  <si>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</si>
  <si>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</si>
  <si>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</si>
  <si>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</si>
  <si>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</si>
  <si>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</si>
  <si>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</si>
  <si>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</si>
  <si>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</si>
  <si>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</si>
  <si>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</si>
  <si>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</si>
  <si>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</si>
  <si>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</si>
  <si>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</si>
  <si>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</si>
  <si>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</si>
  <si>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</si>
  <si>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</si>
  <si>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</si>
  <si>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</si>
  <si>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</si>
  <si>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</si>
  <si>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</si>
  <si>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</si>
  <si>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</si>
  <si>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</si>
  <si>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</si>
  <si>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</si>
  <si>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</si>
  <si>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</si>
  <si>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</si>
  <si>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</si>
  <si>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</si>
  <si>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</si>
  <si>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</si>
  <si>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</si>
  <si>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</si>
  <si>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</si>
  <si>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</si>
  <si>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</si>
  <si>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</si>
  <si>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</si>
  <si>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</si>
  <si>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</si>
  <si>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</si>
  <si>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</si>
  <si>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</si>
  <si>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</si>
  <si>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</si>
  <si>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</si>
  <si>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</si>
  <si>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</si>
  <si>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</si>
  <si>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</si>
  <si>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</si>
  <si>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</si>
  <si>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</si>
  <si>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</si>
  <si>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</si>
  <si>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</si>
  <si>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</si>
  <si>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</si>
  <si>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</si>
  <si>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</si>
  <si>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</si>
  <si>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</si>
  <si>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</si>
  <si>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</si>
  <si>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</si>
  <si>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</si>
  <si>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</si>
  <si>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</si>
  <si>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</si>
  <si>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</si>
  <si>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</si>
  <si>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</si>
  <si>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</si>
  <si>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</si>
  <si>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</si>
  <si>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</si>
  <si>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</si>
  <si>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</si>
  <si>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</si>
  <si>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</si>
  <si>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</si>
  <si>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</si>
  <si>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</si>
  <si>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</si>
  <si>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</si>
  <si>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</si>
  <si>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</si>
  <si>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</si>
  <si>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</si>
  <si>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</si>
  <si>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</si>
  <si>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</si>
  <si>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</si>
  <si>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</si>
  <si>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</si>
  <si>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</si>
  <si>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</si>
  <si>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</si>
  <si>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</si>
  <si>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</si>
  <si>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</si>
  <si>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</si>
  <si>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</si>
  <si>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</si>
  <si>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</si>
  <si>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</si>
  <si>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</si>
  <si>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</si>
  <si>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</si>
  <si>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</si>
  <si>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</si>
  <si>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</si>
  <si>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</si>
  <si>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</si>
  <si>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</si>
  <si>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</si>
  <si>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</si>
  <si>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</si>
  <si>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</si>
  <si>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</si>
  <si>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</si>
  <si>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</si>
  <si>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</si>
  <si>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</si>
  <si>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</si>
  <si>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</si>
  <si>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</si>
  <si>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</si>
  <si>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</si>
  <si>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</si>
  <si>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</si>
  <si>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</si>
  <si>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</si>
  <si>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</si>
  <si>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</si>
  <si>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</si>
  <si>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</si>
  <si>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</si>
  <si>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</si>
  <si>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</si>
  <si>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</si>
  <si>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</si>
  <si>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</si>
  <si>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</si>
  <si>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</si>
  <si>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</si>
  <si>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</si>
  <si>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</si>
  <si>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</si>
  <si>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</si>
  <si>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</si>
  <si>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</si>
  <si>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</si>
  <si>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</si>
  <si>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</si>
  <si>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</si>
  <si>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</si>
  <si>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</si>
  <si>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</si>
  <si>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</si>
  <si>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</si>
  <si>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</si>
  <si>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</si>
  <si>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</si>
  <si>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</si>
  <si>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</si>
  <si>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</si>
  <si>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</si>
  <si>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</si>
  <si>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</si>
  <si>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</si>
  <si>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</si>
  <si>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</si>
  <si>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</si>
  <si>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</si>
  <si>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</si>
  <si>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</si>
  <si>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</si>
  <si>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</si>
  <si>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</si>
  <si>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</si>
  <si>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</si>
  <si>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</si>
  <si>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</si>
  <si>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</si>
  <si>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</si>
  <si>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</si>
  <si>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</si>
  <si>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</si>
  <si>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</si>
  <si>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</si>
  <si>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</si>
  <si>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</si>
  <si>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</si>
  <si>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</si>
  <si>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</si>
  <si>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</si>
  <si>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</si>
  <si>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</si>
  <si>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</si>
  <si>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</si>
  <si>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</si>
  <si>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</si>
  <si>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</si>
  <si>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</si>
  <si>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</si>
  <si>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</si>
  <si>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</si>
  <si>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</si>
  <si>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</si>
  <si>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</si>
  <si>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</si>
  <si>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</si>
  <si>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</si>
  <si>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</si>
  <si>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</si>
  <si>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</si>
  <si>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</si>
  <si>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</si>
  <si>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</si>
  <si>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</si>
  <si>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</si>
  <si>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</si>
  <si>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</si>
  <si>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</si>
  <si>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</si>
  <si>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</si>
  <si>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</si>
  <si>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</si>
  <si>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</si>
  <si>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</si>
  <si>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</si>
  <si>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</si>
  <si>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</si>
  <si>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</si>
  <si>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</si>
  <si>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</si>
  <si>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</si>
  <si>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</si>
  <si>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</si>
  <si>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</si>
  <si>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</si>
  <si>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</si>
  <si>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</si>
  <si>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</si>
  <si>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</si>
  <si>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</si>
  <si>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</si>
  <si>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</si>
  <si>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</si>
  <si>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</si>
  <si>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</si>
  <si>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</si>
  <si>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</si>
  <si>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</si>
  <si>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</si>
  <si>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</si>
  <si>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</si>
  <si>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</si>
  <si>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</si>
  <si>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</si>
  <si>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</si>
  <si>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</si>
  <si>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</si>
  <si>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</si>
  <si>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</si>
  <si>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</si>
  <si>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</si>
  <si>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</si>
  <si>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</si>
  <si>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</si>
  <si>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</si>
  <si>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</si>
  <si>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</si>
  <si>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</si>
  <si>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</si>
  <si>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</si>
  <si>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</si>
  <si>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</si>
  <si>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</si>
  <si>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</si>
  <si>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</si>
  <si>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</si>
  <si>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</si>
  <si>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</si>
  <si>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</si>
  <si>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</si>
  <si>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</si>
  <si>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</si>
  <si>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</si>
  <si>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</si>
  <si>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</si>
  <si>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</si>
  <si>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</si>
  <si>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</si>
  <si>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</si>
  <si>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</si>
  <si>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</si>
  <si>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</si>
  <si>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</si>
  <si>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</si>
  <si>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</si>
  <si>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</si>
  <si>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</si>
  <si>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</si>
  <si>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</si>
  <si>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</si>
  <si>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</si>
  <si>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</si>
  <si>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</si>
  <si>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</si>
  <si>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</si>
  <si>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</si>
  <si>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</si>
  <si>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</si>
  <si>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</si>
  <si>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</si>
  <si>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</si>
  <si>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</si>
  <si>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</si>
  <si>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</si>
  <si>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</si>
  <si>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</si>
  <si>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</si>
  <si>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</si>
  <si>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</si>
  <si>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</si>
  <si>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</si>
  <si>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</si>
  <si>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</si>
  <si>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</si>
  <si>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</si>
  <si>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</si>
  <si>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</si>
  <si>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</si>
  <si>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</si>
  <si>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</si>
  <si>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</si>
  <si>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</si>
  <si>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</si>
  <si>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</si>
  <si>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</si>
  <si>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</si>
  <si>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</si>
  <si>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</si>
  <si>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</si>
  <si>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</si>
  <si>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</si>
  <si>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</si>
  <si>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</si>
  <si>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</si>
  <si>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</si>
  <si>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</si>
  <si>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</si>
  <si>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</si>
  <si>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</si>
  <si>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</si>
  <si>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</si>
  <si>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</si>
  <si>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</si>
  <si>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</si>
  <si>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</si>
  <si>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</si>
  <si>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</si>
  <si>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</si>
  <si>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</si>
  <si>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</si>
  <si>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</si>
  <si>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</si>
  <si>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</si>
  <si>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</si>
  <si>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</si>
  <si>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</si>
  <si>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</si>
  <si>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</si>
  <si>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</si>
  <si>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</si>
  <si>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</si>
  <si>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</si>
  <si>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</si>
  <si>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</si>
  <si>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</si>
  <si>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</si>
  <si>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</si>
  <si>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</si>
  <si>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</si>
  <si>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</si>
  <si>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</si>
  <si>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</si>
  <si>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</si>
  <si>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</si>
  <si>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</si>
  <si>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</si>
  <si>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</si>
  <si>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</si>
  <si>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</si>
  <si>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</si>
  <si>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</si>
  <si>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</si>
  <si>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</si>
  <si>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</si>
  <si>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</si>
  <si>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</si>
  <si>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</si>
  <si>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</si>
  <si>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</si>
  <si>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</si>
  <si>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</si>
  <si>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</si>
  <si>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</si>
  <si>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</si>
  <si>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</si>
  <si>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</si>
  <si>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</si>
  <si>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</si>
  <si>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</si>
  <si>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</si>
  <si>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</si>
  <si>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</si>
  <si>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</si>
  <si>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</si>
  <si>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</si>
  <si>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</si>
  <si>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</si>
  <si>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</si>
  <si>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</si>
  <si>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</si>
  <si>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</si>
  <si>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</si>
  <si>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</si>
  <si>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</si>
  <si>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</si>
  <si>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</si>
  <si>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</si>
  <si>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</si>
  <si>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</si>
  <si>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</si>
  <si>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</si>
  <si>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</si>
  <si>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</si>
  <si>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</si>
  <si>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</si>
  <si>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</si>
  <si>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</si>
  <si>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</si>
  <si>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</si>
  <si>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</si>
  <si>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</si>
  <si>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</si>
  <si>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</si>
  <si>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</si>
  <si>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</si>
  <si>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</si>
  <si>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</si>
  <si>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</si>
  <si>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</si>
  <si>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</si>
  <si>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</si>
  <si>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</si>
  <si>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</si>
  <si>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</si>
  <si>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</si>
  <si>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</si>
  <si>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</si>
  <si>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</si>
  <si>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</si>
  <si>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</si>
  <si>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</si>
  <si>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</si>
  <si>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</si>
  <si>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</si>
  <si>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</si>
  <si>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</si>
  <si>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</si>
  <si>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</si>
  <si>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</si>
  <si>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</si>
  <si>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</si>
  <si>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</si>
  <si>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</si>
  <si>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</si>
  <si>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</si>
  <si>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</si>
  <si>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</si>
  <si>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</si>
  <si>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</si>
  <si>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</si>
  <si>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</si>
  <si>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</si>
  <si>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</si>
  <si>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</si>
  <si>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</si>
  <si>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</si>
  <si>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</si>
  <si>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</si>
  <si>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</si>
  <si>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</si>
  <si>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</si>
  <si>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</si>
  <si>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</si>
  <si>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</si>
  <si>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</si>
  <si>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</si>
  <si>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</si>
  <si>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</si>
  <si>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</si>
  <si>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</si>
  <si>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</si>
  <si>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</si>
  <si>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</si>
  <si>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</si>
  <si>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</si>
  <si>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</si>
  <si>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</si>
  <si>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</si>
  <si>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</si>
  <si>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</si>
  <si>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</si>
  <si>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</si>
  <si>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</si>
  <si>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</si>
  <si>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</si>
  <si>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</si>
  <si>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</si>
  <si>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</si>
  <si>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</si>
  <si>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</si>
  <si>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</si>
  <si>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</si>
  <si>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</si>
  <si>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</si>
  <si>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</si>
  <si>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</si>
  <si>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</si>
  <si>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</si>
  <si>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</si>
  <si>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</si>
  <si>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</si>
  <si>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</si>
  <si>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</si>
  <si>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</si>
  <si>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</si>
  <si>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</si>
  <si>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</si>
  <si>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</si>
  <si>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</si>
  <si>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</si>
  <si>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</si>
  <si>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</si>
  <si>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</si>
  <si>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</si>
  <si>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</si>
  <si>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</si>
  <si>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</si>
  <si>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</si>
  <si>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</si>
  <si>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</si>
  <si>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</si>
  <si>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</si>
  <si>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</si>
  <si>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</si>
  <si>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</si>
  <si>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</si>
  <si>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</si>
  <si>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</si>
  <si>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</si>
  <si>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</si>
  <si>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</si>
  <si>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</si>
  <si>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</si>
  <si>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</si>
  <si>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</si>
  <si>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</si>
  <si>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</si>
  <si>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</si>
  <si>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</si>
  <si>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</si>
  <si>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</si>
  <si>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</si>
  <si>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</si>
  <si>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</si>
  <si>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</si>
  <si>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</si>
  <si>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</si>
  <si>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</si>
  <si>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</si>
  <si>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</si>
  <si>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</si>
  <si>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</si>
  <si>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</si>
  <si>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</si>
  <si>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</si>
  <si>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</si>
  <si>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</si>
  <si>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</si>
  <si>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</si>
  <si>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</si>
  <si>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</si>
  <si>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</si>
  <si>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</si>
  <si>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</si>
  <si>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</si>
  <si>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</si>
  <si>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</si>
  <si>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</si>
  <si>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</si>
  <si>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</si>
  <si>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</si>
  <si>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</si>
  <si>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</si>
  <si>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</si>
  <si>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</si>
  <si>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</si>
  <si>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</si>
  <si>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</si>
  <si>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</si>
  <si>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</si>
  <si>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</si>
  <si>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</si>
  <si>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</si>
  <si>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</si>
  <si>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</si>
  <si>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</si>
  <si>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</si>
  <si>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</si>
  <si>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</si>
  <si>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</si>
  <si>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</si>
  <si>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</si>
  <si>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</si>
  <si>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</si>
  <si>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</si>
  <si>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</si>
  <si>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</si>
  <si>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</si>
  <si>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</si>
  <si>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</si>
  <si>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</si>
  <si>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</si>
  <si>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</si>
  <si>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</si>
  <si>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</si>
  <si>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</si>
  <si>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</si>
  <si>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</si>
  <si>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</si>
  <si>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</si>
  <si>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</si>
  <si>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</si>
  <si>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</si>
  <si>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</si>
  <si>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</si>
  <si>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</si>
  <si>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</si>
  <si>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</si>
  <si>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</si>
  <si>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</si>
  <si>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</si>
  <si>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</si>
  <si>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</si>
  <si>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</si>
  <si>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</si>
  <si>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</si>
  <si>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</si>
  <si>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</si>
  <si>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</si>
  <si>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</si>
  <si>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</si>
  <si>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</si>
  <si>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</si>
  <si>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</si>
  <si>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</si>
  <si>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</si>
  <si>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</si>
  <si>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</si>
  <si>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</si>
  <si>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</si>
  <si>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</si>
  <si>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</si>
  <si>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</si>
  <si>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</si>
  <si>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</si>
  <si>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</si>
  <si>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</si>
  <si>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</si>
  <si>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</si>
  <si>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</si>
  <si>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</si>
  <si>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</si>
  <si>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</si>
  <si>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</si>
  <si>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</si>
  <si>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</si>
  <si>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</si>
  <si>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</si>
  <si>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</si>
  <si>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</si>
  <si>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</si>
  <si>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</si>
  <si>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</si>
  <si>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</si>
  <si>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</si>
  <si>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</si>
  <si>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</si>
  <si>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</si>
  <si>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</si>
  <si>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</si>
  <si>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</si>
  <si>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</si>
  <si>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</si>
  <si>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</si>
  <si>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</si>
  <si>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</si>
  <si>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</si>
  <si>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</si>
  <si>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</si>
  <si>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</si>
  <si>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</si>
  <si>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</si>
  <si>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</si>
  <si>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</si>
  <si>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</si>
  <si>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</si>
  <si>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</si>
  <si>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</si>
  <si>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</si>
  <si>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</si>
  <si>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</si>
  <si>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</si>
  <si>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</si>
  <si>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</si>
  <si>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</si>
  <si>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</si>
  <si>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</si>
  <si>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</si>
  <si>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</si>
  <si>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</si>
  <si>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</si>
  <si>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</si>
  <si>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</si>
  <si>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</si>
  <si>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</si>
  <si>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</si>
  <si>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</si>
  <si>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</si>
  <si>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</si>
  <si>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</si>
  <si>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</si>
  <si>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</si>
  <si>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</si>
  <si>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</si>
  <si>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</si>
  <si>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</si>
  <si>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</si>
  <si>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</si>
  <si>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</si>
  <si>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</si>
  <si>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</si>
  <si>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</si>
  <si>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</si>
  <si>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</si>
  <si>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</si>
  <si>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</si>
  <si>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</si>
  <si>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</si>
  <si>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</si>
  <si>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</si>
  <si>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</si>
  <si>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</si>
  <si>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</si>
  <si>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</si>
  <si>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</si>
  <si>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</si>
  <si>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</si>
  <si>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</si>
  <si>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</si>
  <si>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</si>
  <si>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</si>
  <si>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</si>
  <si>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</si>
  <si>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</si>
  <si>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</si>
  <si>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</si>
  <si>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</si>
  <si>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</si>
  <si>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</si>
  <si>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</si>
  <si>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</si>
  <si>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</si>
  <si>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</si>
  <si>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</si>
  <si>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</si>
  <si>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</si>
  <si>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</si>
  <si>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</si>
  <si>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</si>
  <si>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</si>
  <si>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</si>
  <si>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</si>
  <si>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</si>
  <si>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</si>
  <si>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</si>
  <si>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</si>
  <si>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</si>
  <si>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</si>
  <si>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</si>
  <si>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</si>
  <si>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</si>
  <si>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</si>
  <si>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</si>
  <si>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</si>
  <si>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</si>
  <si>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</si>
  <si>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</si>
  <si>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</si>
  <si>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</si>
  <si>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</si>
  <si>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</si>
  <si>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</si>
  <si>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</si>
  <si>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</si>
  <si>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</si>
  <si>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</si>
  <si>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</si>
  <si>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</si>
  <si>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</si>
  <si>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</si>
  <si>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</si>
  <si>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</si>
  <si>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</si>
  <si>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</si>
  <si>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</si>
  <si>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</si>
  <si>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</si>
  <si>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</si>
  <si>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</si>
  <si>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</si>
  <si>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</si>
  <si>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</si>
  <si>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</si>
  <si>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</si>
  <si>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</si>
  <si>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</si>
  <si>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</si>
  <si>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</si>
  <si>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</si>
  <si>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</si>
  <si>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</si>
  <si>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</si>
  <si>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</si>
  <si>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</si>
  <si>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</si>
  <si>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</si>
  <si>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</si>
  <si>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</si>
  <si>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</si>
  <si>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</si>
  <si>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</si>
  <si>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</si>
  <si>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</si>
  <si>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</si>
  <si>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</si>
  <si>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</si>
  <si>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</si>
  <si>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</si>
  <si>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</si>
  <si>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</si>
  <si>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</si>
  <si>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</si>
  <si>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</si>
  <si>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</si>
  <si>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</si>
  <si>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</si>
  <si>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</si>
  <si>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</si>
  <si>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</si>
  <si>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</si>
  <si>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</si>
  <si>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</si>
  <si>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</si>
  <si>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</si>
  <si>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</si>
  <si>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</si>
  <si>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</si>
  <si>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</si>
  <si>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</si>
  <si>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</si>
  <si>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</si>
  <si>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</si>
  <si>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</si>
  <si>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</si>
  <si>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</si>
  <si>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</si>
  <si>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</si>
  <si>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</si>
  <si>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</si>
  <si>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</si>
  <si>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</si>
  <si>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</si>
  <si>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</si>
  <si>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</si>
  <si>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</si>
  <si>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</si>
  <si>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</si>
  <si>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</si>
  <si>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</si>
  <si>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</si>
  <si>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</si>
  <si>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</si>
  <si>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</si>
  <si>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</si>
  <si>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</si>
  <si>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</si>
  <si>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</si>
  <si>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</si>
  <si>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</si>
  <si>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</si>
  <si>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</si>
  <si>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</si>
  <si>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</si>
  <si>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</si>
  <si>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</si>
  <si>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</si>
  <si>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</si>
  <si>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</si>
  <si>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</si>
  <si>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</si>
  <si>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</si>
  <si>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</si>
  <si>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</si>
  <si>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</si>
  <si>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</si>
  <si>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</si>
  <si>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</si>
  <si>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</si>
  <si>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</si>
  <si>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</si>
  <si>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</si>
  <si>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</si>
  <si>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</si>
  <si>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</si>
  <si>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</si>
  <si>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</si>
  <si>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</si>
  <si>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</si>
  <si>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</si>
  <si>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</si>
  <si>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</si>
  <si>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</si>
  <si>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</si>
  <si>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</si>
  <si>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</si>
  <si>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</si>
  <si>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</si>
  <si>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</si>
  <si>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</si>
  <si>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</si>
  <si>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</si>
  <si>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</si>
  <si>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</si>
  <si>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</si>
  <si>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</si>
  <si>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</si>
  <si>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</si>
  <si>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</si>
  <si>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</si>
  <si>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</si>
  <si>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</si>
  <si>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</si>
  <si>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</si>
  <si>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</si>
  <si>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</si>
  <si>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</si>
  <si>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</si>
  <si>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</si>
  <si>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</si>
  <si>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</si>
  <si>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</si>
  <si>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</si>
  <si>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</si>
  <si>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</si>
  <si>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</si>
  <si>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</si>
  <si>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</si>
  <si>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</si>
  <si>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</si>
  <si>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</si>
  <si>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</si>
  <si>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</si>
  <si>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</si>
  <si>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</si>
  <si>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</si>
  <si>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</si>
  <si>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</si>
  <si>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</si>
  <si>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</si>
  <si>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</si>
  <si>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</si>
  <si>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</si>
  <si>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</si>
  <si>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</si>
  <si>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</si>
  <si>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</si>
  <si>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</si>
  <si>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</si>
  <si>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</si>
  <si>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</si>
  <si>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</si>
  <si>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</si>
  <si>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</si>
  <si>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</si>
  <si>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</si>
  <si>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</si>
  <si>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</si>
  <si>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</si>
  <si>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</si>
  <si>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</si>
  <si>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</si>
  <si>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</si>
  <si>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</si>
  <si>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</si>
  <si>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</si>
  <si>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</si>
  <si>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</si>
  <si>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</si>
  <si>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</si>
  <si>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</si>
  <si>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</si>
  <si>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</si>
  <si>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</si>
  <si>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</si>
  <si>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</si>
  <si>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</si>
  <si>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</si>
  <si>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</si>
  <si>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</si>
  <si>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</si>
  <si>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</si>
  <si>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</si>
  <si>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</si>
  <si>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</si>
  <si>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</si>
  <si>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</si>
  <si>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</si>
  <si>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</si>
  <si>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</si>
  <si>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</si>
  <si>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</si>
  <si>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</si>
  <si>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</si>
  <si>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</si>
  <si>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</si>
  <si>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</si>
  <si>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</si>
  <si>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</si>
  <si>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</si>
  <si>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</si>
  <si>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</si>
  <si>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</si>
  <si>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</si>
  <si>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</si>
  <si>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</si>
  <si>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</si>
  <si>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</si>
  <si>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</si>
  <si>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</si>
  <si>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</si>
  <si>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</si>
  <si>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</si>
  <si>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</si>
  <si>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</si>
  <si>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</si>
  <si>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</si>
  <si>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</si>
  <si>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</si>
  <si>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</si>
  <si>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</si>
  <si>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</si>
  <si>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</si>
  <si>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</si>
  <si>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</si>
  <si>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</si>
  <si>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</si>
  <si>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</si>
  <si>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</si>
  <si>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</si>
  <si>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</si>
  <si>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</si>
  <si>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</si>
  <si>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</si>
  <si>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</si>
  <si>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</si>
  <si>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</si>
  <si>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</si>
  <si>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</si>
  <si>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</si>
  <si>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</si>
  <si>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</si>
  <si>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</si>
  <si>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</si>
  <si>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</si>
  <si>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</si>
  <si>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</si>
  <si>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</si>
  <si>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</si>
  <si>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</si>
  <si>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</si>
  <si>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</si>
  <si>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</si>
  <si>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</si>
  <si>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</si>
  <si>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</si>
  <si>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</si>
  <si>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</si>
  <si>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</si>
  <si>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</si>
  <si>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</si>
  <si>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</si>
  <si>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</si>
  <si>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</si>
  <si>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</si>
  <si>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</si>
  <si>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</si>
  <si>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</si>
  <si>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</si>
  <si>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</si>
  <si>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</si>
  <si>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</si>
  <si>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</si>
  <si>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</si>
  <si>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</si>
  <si>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</si>
  <si>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</si>
  <si>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</si>
  <si>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</si>
  <si>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</si>
  <si>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</si>
  <si>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</si>
  <si>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</si>
  <si>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</si>
  <si>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</si>
  <si>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</si>
  <si>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</si>
  <si>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</si>
  <si>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</si>
  <si>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</si>
  <si>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</si>
  <si>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</si>
  <si>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</si>
  <si>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</si>
  <si>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</si>
  <si>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</si>
  <si>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</si>
  <si>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</si>
  <si>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</si>
  <si>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</si>
  <si>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</si>
  <si>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</si>
  <si>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</si>
  <si>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</si>
  <si>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</si>
  <si>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</si>
  <si>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</si>
  <si>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</si>
  <si>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</si>
  <si>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</si>
  <si>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</si>
  <si>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</si>
  <si>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</si>
  <si>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</si>
  <si>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</si>
  <si>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</si>
  <si>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</si>
  <si>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</si>
  <si>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</si>
  <si>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</si>
  <si>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</si>
  <si>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</si>
  <si>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</si>
  <si>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</si>
  <si>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</si>
  <si>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</si>
  <si>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</si>
  <si>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</si>
  <si>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</si>
  <si>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</si>
  <si>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</si>
  <si>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</si>
  <si>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</si>
  <si>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</si>
  <si>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</si>
  <si>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</si>
  <si>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</si>
  <si>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</si>
  <si>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</si>
  <si>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</si>
  <si>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</si>
  <si>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</si>
  <si>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</si>
  <si>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</si>
  <si>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</si>
  <si>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</si>
  <si>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</si>
  <si>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</si>
  <si>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</si>
  <si>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</si>
  <si>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</si>
  <si>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</si>
  <si>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</si>
  <si>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</si>
  <si>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</si>
  <si>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</si>
  <si>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</si>
  <si>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</si>
  <si>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</si>
  <si>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</si>
  <si>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</si>
  <si>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</si>
  <si>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</si>
  <si>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</si>
  <si>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</si>
  <si>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</si>
  <si>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</si>
  <si>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</si>
  <si>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</si>
  <si>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</si>
  <si>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</si>
  <si>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</si>
  <si>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</si>
  <si>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</si>
  <si>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</si>
  <si>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</si>
  <si>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</si>
  <si>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</si>
  <si>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</si>
  <si>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</si>
  <si>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</si>
  <si>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</si>
  <si>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</si>
  <si>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</si>
  <si>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</si>
  <si>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</si>
  <si>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</si>
  <si>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</si>
  <si>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</si>
  <si>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</si>
  <si>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</si>
  <si>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</si>
  <si>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</si>
  <si>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</si>
  <si>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</si>
  <si>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</si>
  <si>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</si>
  <si>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</si>
  <si>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</si>
  <si>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</si>
  <si>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</si>
  <si>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</si>
  <si>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</si>
  <si>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</si>
  <si>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</si>
  <si>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</si>
  <si>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</si>
  <si>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</si>
  <si>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</si>
  <si>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</si>
  <si>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</si>
  <si>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</si>
  <si>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</si>
  <si>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</si>
  <si>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</si>
  <si>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</si>
  <si>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</si>
  <si>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</si>
  <si>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</si>
  <si>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</si>
  <si>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</si>
  <si>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</si>
  <si>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</si>
  <si>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</si>
  <si>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</si>
  <si>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</si>
  <si>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</si>
  <si>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</si>
  <si>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</si>
  <si>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</si>
  <si>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</si>
  <si>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</si>
  <si>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</si>
  <si>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</si>
  <si>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</si>
  <si>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</si>
  <si>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</si>
  <si>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</si>
  <si>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</si>
  <si>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</si>
  <si>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</si>
  <si>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</si>
  <si>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</si>
  <si>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</si>
  <si>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</si>
  <si>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</si>
  <si>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</si>
  <si>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</si>
  <si>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</si>
  <si>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</si>
  <si>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</si>
  <si>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</si>
  <si>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</si>
  <si>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</si>
  <si>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</si>
  <si>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</si>
  <si>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</si>
  <si>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</si>
  <si>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</si>
  <si>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</si>
  <si>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</si>
  <si>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</si>
  <si>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</si>
  <si>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</si>
  <si>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</si>
  <si>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</si>
  <si>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</si>
  <si>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</si>
  <si>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</si>
  <si>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</si>
  <si>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</si>
  <si>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</si>
  <si>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</si>
  <si>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</si>
  <si>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</si>
  <si>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</si>
  <si>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</si>
  <si>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</si>
  <si>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</si>
  <si>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</si>
  <si>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</si>
  <si>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</si>
  <si>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</si>
  <si>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</si>
  <si>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</si>
  <si>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</si>
  <si>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</si>
  <si>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</si>
  <si>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</si>
  <si>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</si>
  <si>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</si>
  <si>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</si>
  <si>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</si>
  <si>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</si>
  <si>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</si>
  <si>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</si>
  <si>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</si>
  <si>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</si>
  <si>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</si>
  <si>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</si>
  <si>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</si>
  <si>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</si>
  <si>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</si>
  <si>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</si>
  <si>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</si>
  <si>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</si>
  <si>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</si>
  <si>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</si>
  <si>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</si>
  <si>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</si>
  <si>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</si>
  <si>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</si>
  <si>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</si>
  <si>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</si>
  <si>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</si>
  <si>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</si>
  <si>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</si>
  <si>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</si>
  <si>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</si>
  <si>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</si>
  <si>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</si>
  <si>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</si>
  <si>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</si>
  <si>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</si>
  <si>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</si>
  <si>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</si>
  <si>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</si>
  <si>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</si>
  <si>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</si>
  <si>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</si>
  <si>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</si>
  <si>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</si>
  <si>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</si>
  <si>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</si>
  <si>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</si>
  <si>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</si>
  <si>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</si>
  <si>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</si>
  <si>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</si>
  <si>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</si>
  <si>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</si>
  <si>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</si>
  <si>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</si>
  <si>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</si>
  <si>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</si>
  <si>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</si>
  <si>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</si>
  <si>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</si>
  <si>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</si>
  <si>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</si>
  <si>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</si>
  <si>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</si>
  <si>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</si>
  <si>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</si>
  <si>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</si>
  <si>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</si>
  <si>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</si>
  <si>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</si>
  <si>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</si>
  <si>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</si>
  <si>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</si>
  <si>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</si>
  <si>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</si>
  <si>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</si>
  <si>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</si>
  <si>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</si>
  <si>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</si>
  <si>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</si>
  <si>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</si>
  <si>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</si>
  <si>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</si>
  <si>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</si>
  <si>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</si>
  <si>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</si>
  <si>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</si>
  <si>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</si>
  <si>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</si>
  <si>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</si>
  <si>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</si>
  <si>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</si>
  <si>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</si>
  <si>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</si>
  <si>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</si>
  <si>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</si>
  <si>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</si>
  <si>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</si>
  <si>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</si>
  <si>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</si>
  <si>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</si>
  <si>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</si>
  <si>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</si>
  <si>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</si>
  <si>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</si>
  <si>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</si>
  <si>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</si>
  <si>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</si>
  <si>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</si>
  <si>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</si>
  <si>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</si>
  <si>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</si>
  <si>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</si>
  <si>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</si>
  <si>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</si>
  <si>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</si>
  <si>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</si>
  <si>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</si>
  <si>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</si>
  <si>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</si>
  <si>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</si>
  <si>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</si>
  <si>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</si>
  <si>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</si>
  <si>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</si>
  <si>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</si>
  <si>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</si>
  <si>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</si>
  <si>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</si>
  <si>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</si>
  <si>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</si>
  <si>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</si>
  <si>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</si>
  <si>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</si>
  <si>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</si>
  <si>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</si>
  <si>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</si>
  <si>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</si>
  <si>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</si>
  <si>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</si>
  <si>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</si>
  <si>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</si>
  <si>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</si>
  <si>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</si>
  <si>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</si>
  <si>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</si>
  <si>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</si>
  <si>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</si>
  <si>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</si>
  <si>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</si>
  <si>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</si>
  <si>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</si>
  <si>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</si>
  <si>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</si>
  <si>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</si>
  <si>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</si>
  <si>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</si>
  <si>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</si>
  <si>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</si>
  <si>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</si>
  <si>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</si>
  <si>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</si>
  <si>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</si>
  <si>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</si>
  <si>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</si>
  <si>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</si>
  <si>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</si>
  <si>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</si>
  <si>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</si>
  <si>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</si>
  <si>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</si>
  <si>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</si>
  <si>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</si>
  <si>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</si>
  <si>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</si>
  <si>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</si>
  <si>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</si>
  <si>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</si>
  <si>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</si>
  <si>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</si>
  <si>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</si>
  <si>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</si>
  <si>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</si>
  <si>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</si>
  <si>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</si>
  <si>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</si>
  <si>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</si>
  <si>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</si>
  <si>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</si>
  <si>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</si>
  <si>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</si>
  <si>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</si>
  <si>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</si>
  <si>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</si>
  <si>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</si>
  <si>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</si>
  <si>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</si>
  <si>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</si>
  <si>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</si>
  <si>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</si>
  <si>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</si>
  <si>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</si>
  <si>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</si>
  <si>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</si>
  <si>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</si>
  <si>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</si>
  <si>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</si>
  <si>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</si>
  <si>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</si>
  <si>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</si>
  <si>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</si>
  <si>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</si>
  <si>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</si>
  <si>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</si>
  <si>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</si>
  <si>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</si>
  <si>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</si>
  <si>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</si>
  <si>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</si>
  <si>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</si>
  <si>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</si>
  <si>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</si>
  <si>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</si>
  <si>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</si>
  <si>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</si>
  <si>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</si>
  <si>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</si>
  <si>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</si>
  <si>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</si>
  <si>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</si>
  <si>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</si>
  <si>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</si>
  <si>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</si>
  <si>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</si>
  <si>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</si>
  <si>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</si>
  <si>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</si>
  <si>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</si>
  <si>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</si>
  <si>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</si>
  <si>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</si>
  <si>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</si>
  <si>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</si>
  <si>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</si>
  <si>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</si>
  <si>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</si>
  <si>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</si>
  <si>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</si>
  <si>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</si>
  <si>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</si>
  <si>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</si>
  <si>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</si>
  <si>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</si>
  <si>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</si>
  <si>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</si>
  <si>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</si>
  <si>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</si>
  <si>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</si>
  <si>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</si>
  <si>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</si>
  <si>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</si>
  <si>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</si>
  <si>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</si>
  <si>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</si>
  <si>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</si>
  <si>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</si>
  <si>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</si>
  <si>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</si>
  <si>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</si>
  <si>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</si>
  <si>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</si>
  <si>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</si>
  <si>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</si>
  <si>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</si>
  <si>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</si>
  <si>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</si>
  <si>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</si>
  <si>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</si>
  <si>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</si>
  <si>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</si>
  <si>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</si>
  <si>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</si>
  <si>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</si>
  <si>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</si>
  <si>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</si>
  <si>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</si>
  <si>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</si>
  <si>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</si>
  <si>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</si>
  <si>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</si>
  <si>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</si>
  <si>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</si>
  <si>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</si>
  <si>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</si>
  <si>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</si>
  <si>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</si>
  <si>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</si>
  <si>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</si>
  <si>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</si>
  <si>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</si>
  <si>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</si>
  <si>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</si>
  <si>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</si>
  <si>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</si>
  <si>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</si>
  <si>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</si>
  <si>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</si>
  <si>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</si>
  <si>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</si>
  <si>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</si>
  <si>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</si>
  <si>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</si>
  <si>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</si>
  <si>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</si>
  <si>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</si>
  <si>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</si>
  <si>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</si>
  <si>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</si>
  <si>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</si>
  <si>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</si>
  <si>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</si>
  <si>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</si>
  <si>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</si>
  <si>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</si>
  <si>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</si>
  <si>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</si>
  <si>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</si>
  <si>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</si>
  <si>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</si>
  <si>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</si>
  <si>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</si>
  <si>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</si>
  <si>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</si>
  <si>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</si>
  <si>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</si>
  <si>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</si>
  <si>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</si>
  <si>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</si>
  <si>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</si>
  <si>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</si>
  <si>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</si>
  <si>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</si>
  <si>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</si>
  <si>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</si>
  <si>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</si>
  <si>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</si>
  <si>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</si>
  <si>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</si>
  <si>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</si>
  <si>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</si>
  <si>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</si>
  <si>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</si>
  <si>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</si>
  <si>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</si>
  <si>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</si>
  <si>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</si>
  <si>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</si>
  <si>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</si>
  <si>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</si>
  <si>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</si>
  <si>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</si>
  <si>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</si>
  <si>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</si>
  <si>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</si>
  <si>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</si>
  <si>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</si>
  <si>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</si>
  <si>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</si>
  <si>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</si>
  <si>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</si>
  <si>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</si>
  <si>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</si>
  <si>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</si>
  <si>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</si>
  <si>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</si>
  <si>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</si>
  <si>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</si>
  <si>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</si>
  <si>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</si>
  <si>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</si>
  <si>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</si>
  <si>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</si>
  <si>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</si>
  <si>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</si>
  <si>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</si>
  <si>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</si>
  <si>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</si>
  <si>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</si>
  <si>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</si>
  <si>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</si>
  <si>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</si>
  <si>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</si>
  <si>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</si>
  <si>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</si>
  <si>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</si>
  <si>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</si>
  <si>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</si>
  <si>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</si>
  <si>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</si>
  <si>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</si>
  <si>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</si>
  <si>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</si>
  <si>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</si>
  <si>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</si>
  <si>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</si>
  <si>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</si>
  <si>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</si>
  <si>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</si>
  <si>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</si>
  <si>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</si>
  <si>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</si>
  <si>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</si>
  <si>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</si>
  <si>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</si>
  <si>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</si>
  <si>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</si>
  <si>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</si>
  <si>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</si>
  <si>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</si>
  <si>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</si>
  <si>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</si>
  <si>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</si>
  <si>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</si>
  <si>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</si>
  <si>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</si>
  <si>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</si>
  <si>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</si>
  <si>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</si>
  <si>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</si>
  <si>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</si>
  <si>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</si>
  <si>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</si>
  <si>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</si>
  <si>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</si>
  <si>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</si>
  <si>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</si>
  <si>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</si>
  <si>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</si>
  <si>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</si>
  <si>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</si>
  <si>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</si>
  <si>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</si>
  <si>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</si>
  <si>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</si>
  <si>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</si>
  <si>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</si>
  <si>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</si>
  <si>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</si>
  <si>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</si>
  <si>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</si>
  <si>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</si>
  <si>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</si>
  <si>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</si>
  <si>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</si>
  <si>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</si>
  <si>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</si>
  <si>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</si>
  <si>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</si>
  <si>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</si>
  <si>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</si>
  <si>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</si>
  <si>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</si>
  <si>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</si>
  <si>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</si>
  <si>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</si>
  <si>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</si>
  <si>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</si>
  <si>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</si>
  <si>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</si>
  <si>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</si>
  <si>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</si>
  <si>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</si>
  <si>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</si>
  <si>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</si>
  <si>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</si>
  <si>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</si>
  <si>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</si>
  <si>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</si>
  <si>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</si>
  <si>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</si>
  <si>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</si>
  <si>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</si>
  <si>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</si>
  <si>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</si>
  <si>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</si>
  <si>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</si>
  <si>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</si>
  <si>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</si>
  <si>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</si>
  <si>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</si>
  <si>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</si>
  <si>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</si>
  <si>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</si>
  <si>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</si>
  <si>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</si>
  <si>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</si>
  <si>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</si>
  <si>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</si>
  <si>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</si>
  <si>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</si>
  <si>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</si>
  <si>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</si>
  <si>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</si>
  <si>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</si>
  <si>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</si>
  <si>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</si>
  <si>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</si>
  <si>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</si>
  <si>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</si>
  <si>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</si>
  <si>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</si>
  <si>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</si>
  <si>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</si>
  <si>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</si>
  <si>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</si>
  <si>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</si>
  <si>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</si>
  <si>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</si>
  <si>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</si>
  <si>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</si>
  <si>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</si>
  <si>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</si>
  <si>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</si>
  <si>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</si>
  <si>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</si>
  <si>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</si>
  <si>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</si>
  <si>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</si>
  <si>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</si>
  <si>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</si>
  <si>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</si>
  <si>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</si>
  <si>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</si>
  <si>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</si>
  <si>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</si>
  <si>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</si>
  <si>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</si>
  <si>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</si>
  <si>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</si>
  <si>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</si>
  <si>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</si>
  <si>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</si>
  <si>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</si>
  <si>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</si>
  <si>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</si>
  <si>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</si>
  <si>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</si>
  <si>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</si>
  <si>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</si>
  <si>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</si>
  <si>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</si>
  <si>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</si>
  <si>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</si>
  <si>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</si>
  <si>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</si>
  <si>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</si>
  <si>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</si>
  <si>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</si>
  <si>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</si>
  <si>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</si>
  <si>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</si>
  <si>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</si>
  <si>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</si>
  <si>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</si>
  <si>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</si>
  <si>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</si>
  <si>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</si>
  <si>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</si>
  <si>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</si>
  <si>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</si>
  <si>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</si>
  <si>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</si>
  <si>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</si>
  <si>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</si>
  <si>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</si>
  <si>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</si>
  <si>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</si>
  <si>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</si>
  <si>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</si>
  <si>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</si>
  <si>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</si>
  <si>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</si>
  <si>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</si>
  <si>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</si>
  <si>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</si>
  <si>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</si>
  <si>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</si>
  <si>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</si>
  <si>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</si>
  <si>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</si>
  <si>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</si>
  <si>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</si>
  <si>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</si>
  <si>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</si>
  <si>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</si>
  <si>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</si>
  <si>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</si>
  <si>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</si>
  <si>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</si>
  <si>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</si>
  <si>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</si>
  <si>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</si>
  <si>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</si>
  <si>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</si>
  <si>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</si>
  <si>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</si>
  <si>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</si>
  <si>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</si>
  <si>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</si>
  <si>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</si>
  <si>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</si>
  <si>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</si>
  <si>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</si>
  <si>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</si>
  <si>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</si>
  <si>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</si>
  <si>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</si>
  <si>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</si>
  <si>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</si>
  <si>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</si>
  <si>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</si>
  <si>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</si>
  <si>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</si>
  <si>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</si>
  <si>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</si>
  <si>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</si>
  <si>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</si>
  <si>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</si>
  <si>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</si>
  <si>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</si>
  <si>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</si>
  <si>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</si>
  <si>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</si>
  <si>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</si>
  <si>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</si>
  <si>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</si>
  <si>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</si>
  <si>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</si>
  <si>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</si>
  <si>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</si>
  <si>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</si>
  <si>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</si>
  <si>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</si>
  <si>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</si>
  <si>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</si>
  <si>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</si>
  <si>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</si>
  <si>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</si>
  <si>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</si>
  <si>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</si>
  <si>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</si>
  <si>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</si>
  <si>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</si>
  <si>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</si>
  <si>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</si>
  <si>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</si>
  <si>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</si>
  <si>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</si>
  <si>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</si>
  <si>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</si>
  <si>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</si>
  <si>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</si>
  <si>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</si>
  <si>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</si>
  <si>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</si>
  <si>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</si>
  <si>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</si>
  <si>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</si>
  <si>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</si>
  <si>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</si>
  <si>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</si>
  <si>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</si>
  <si>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</si>
  <si>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</si>
  <si>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</si>
  <si>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</si>
  <si>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</si>
  <si>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</si>
  <si>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</si>
  <si>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</si>
  <si>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</si>
  <si>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</si>
  <si>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</si>
  <si>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</si>
  <si>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</si>
  <si>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</si>
  <si>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</si>
  <si>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</si>
  <si>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</si>
  <si>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</si>
  <si>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</si>
  <si>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</si>
  <si>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</si>
  <si>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</si>
  <si>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</si>
  <si>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</si>
  <si>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</si>
  <si>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</si>
  <si>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</si>
  <si>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</si>
  <si>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</si>
  <si>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</si>
  <si>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</si>
  <si>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</si>
  <si>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</si>
  <si>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</si>
  <si>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</si>
  <si>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</si>
  <si>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</si>
  <si>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</si>
  <si>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</si>
  <si>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</si>
  <si>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</si>
  <si>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</si>
  <si>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</si>
  <si>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</si>
  <si>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</si>
  <si>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</si>
  <si>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</si>
  <si>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</si>
  <si>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</si>
  <si>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</si>
  <si>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</si>
  <si>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</si>
  <si>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</si>
  <si>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</si>
  <si>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</si>
  <si>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</si>
  <si>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</si>
  <si>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</si>
  <si>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</si>
  <si>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</si>
  <si>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</si>
  <si>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</si>
  <si>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</si>
  <si>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</si>
  <si>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</si>
  <si>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</si>
  <si>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</si>
  <si>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</si>
  <si>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</si>
  <si>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</si>
  <si>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</si>
  <si>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</si>
  <si>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</si>
  <si>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</si>
  <si>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</si>
  <si>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</si>
  <si>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</si>
  <si>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</si>
  <si>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</si>
  <si>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</si>
  <si>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</si>
  <si>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</si>
  <si>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</si>
  <si>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</si>
  <si>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</si>
  <si>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</si>
  <si>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</si>
  <si>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</si>
  <si>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</si>
  <si>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</si>
  <si>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</si>
  <si>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</si>
  <si>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</si>
  <si>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</si>
  <si>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</si>
  <si>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</si>
  <si>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</si>
  <si>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</si>
  <si>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</si>
  <si>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</si>
  <si>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</si>
  <si>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</si>
  <si>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</si>
  <si>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</si>
  <si>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</si>
  <si>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</si>
  <si>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</si>
  <si>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</si>
  <si>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</si>
  <si>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</si>
  <si>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</si>
  <si>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</si>
  <si>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</si>
  <si>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</si>
  <si>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</si>
  <si>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</si>
  <si>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</si>
  <si>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</si>
  <si>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</si>
  <si>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</si>
  <si>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</si>
  <si>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</si>
  <si>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</si>
  <si>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</si>
  <si>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</si>
  <si>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</si>
  <si>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</si>
  <si>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</si>
  <si>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</si>
  <si>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</si>
  <si>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</si>
  <si>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</si>
  <si>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</si>
  <si>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</si>
  <si>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</si>
  <si>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</si>
  <si>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</si>
  <si>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</si>
  <si>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</si>
  <si>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</si>
  <si>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</si>
  <si>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</si>
  <si>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</si>
  <si>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</si>
  <si>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</si>
  <si>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</si>
  <si>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</si>
  <si>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</si>
  <si>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</si>
  <si>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</si>
  <si>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</si>
  <si>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</si>
  <si>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</si>
  <si>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</si>
  <si>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</si>
  <si>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</si>
  <si>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</si>
  <si>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</si>
  <si>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</si>
  <si>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</si>
  <si>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</si>
  <si>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</si>
  <si>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</si>
  <si>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</si>
  <si>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</si>
  <si>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</si>
  <si>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</si>
  <si>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</si>
  <si>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</si>
  <si>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</si>
  <si>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</si>
  <si>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</si>
  <si>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</si>
  <si>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</si>
  <si>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</si>
  <si>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</si>
  <si>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</si>
  <si>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</si>
  <si>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</si>
  <si>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</si>
  <si>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</si>
  <si>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</si>
  <si>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</si>
  <si>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</si>
  <si>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</si>
  <si>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</si>
  <si>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</si>
  <si>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</si>
  <si>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</si>
  <si>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</si>
  <si>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</si>
  <si>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</si>
  <si>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</si>
  <si>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</si>
  <si>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</si>
  <si>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</si>
  <si>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</si>
  <si>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</si>
  <si>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</si>
  <si>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</si>
  <si>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</si>
  <si>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</si>
  <si>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</si>
  <si>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</si>
  <si>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</si>
  <si>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</si>
  <si>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</si>
  <si>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</si>
  <si>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</si>
  <si>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</si>
  <si>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</si>
  <si>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</si>
  <si>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</si>
  <si>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</si>
  <si>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</si>
  <si>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</si>
  <si>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</si>
  <si>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</si>
  <si>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</si>
  <si>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</si>
  <si>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</si>
  <si>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</si>
  <si>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</si>
  <si>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</si>
  <si>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</si>
  <si>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</si>
  <si>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</si>
  <si>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</si>
  <si>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</si>
  <si>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</si>
  <si>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</si>
  <si>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</si>
  <si>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</si>
  <si>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</si>
  <si>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</si>
  <si>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</si>
  <si>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</si>
  <si>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</si>
  <si>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</si>
  <si>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</si>
  <si>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</si>
  <si>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</si>
  <si>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</si>
  <si>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</si>
  <si>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</si>
  <si>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</si>
  <si>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</si>
  <si>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</si>
  <si>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</si>
  <si>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</si>
  <si>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</si>
  <si>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</si>
  <si>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</si>
  <si>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</si>
  <si>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</si>
  <si>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</si>
  <si>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</si>
  <si>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</si>
  <si>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</si>
  <si>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</si>
  <si>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</si>
  <si>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</si>
  <si>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</si>
  <si>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</si>
  <si>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</si>
  <si>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</si>
  <si>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</si>
  <si>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</si>
  <si>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</si>
  <si>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</si>
  <si>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</si>
  <si>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</si>
  <si>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</si>
  <si>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</si>
  <si>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</si>
  <si>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</si>
  <si>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</si>
  <si>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</si>
  <si>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</si>
  <si>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</si>
  <si>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</si>
  <si>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</si>
  <si>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</si>
  <si>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</si>
  <si>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</si>
  <si>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</si>
  <si>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</si>
  <si>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</si>
  <si>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</si>
  <si>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</si>
  <si>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</si>
  <si>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</si>
  <si>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</si>
  <si>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</si>
  <si>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</si>
  <si>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</si>
  <si>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</si>
  <si>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</si>
  <si>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</si>
  <si>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</si>
  <si>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</si>
  <si>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</si>
  <si>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</si>
  <si>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</si>
  <si>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</si>
  <si>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</si>
  <si>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</si>
  <si>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</si>
  <si>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</si>
  <si>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</si>
  <si>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</si>
  <si>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</si>
  <si>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</si>
  <si>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</si>
  <si>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</si>
  <si>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</si>
  <si>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</si>
  <si>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</si>
  <si>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</si>
  <si>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</si>
  <si>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</si>
  <si>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</si>
  <si>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</si>
  <si>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</si>
  <si>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</si>
  <si>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</si>
  <si>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</si>
  <si>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</si>
  <si>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</si>
  <si>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</si>
  <si>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</si>
  <si>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</si>
  <si>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</si>
  <si>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</si>
  <si>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</si>
  <si>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</si>
  <si>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</si>
  <si>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</si>
  <si>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</si>
  <si>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</si>
  <si>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</si>
  <si>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</si>
  <si>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</si>
  <si>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</si>
  <si>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</si>
  <si>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</si>
  <si>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</si>
  <si>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</si>
  <si>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</si>
  <si>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</si>
  <si>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</si>
  <si>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</si>
  <si>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</si>
  <si>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</si>
  <si>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</si>
  <si>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</si>
  <si>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</si>
  <si>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</si>
  <si>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</si>
  <si>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</si>
  <si>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</si>
  <si>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</si>
  <si>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</si>
  <si>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</si>
  <si>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</si>
  <si>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</si>
  <si>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</si>
  <si>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</si>
  <si>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</si>
  <si>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</si>
  <si>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</si>
  <si>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</si>
  <si>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</si>
  <si>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</si>
  <si>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</si>
  <si>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</si>
  <si>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</si>
  <si>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</si>
  <si>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</si>
  <si>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</si>
  <si>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</si>
  <si>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</si>
  <si>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</si>
  <si>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</si>
  <si>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</si>
  <si>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</si>
  <si>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</si>
  <si>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</si>
  <si>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</si>
  <si>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</si>
  <si>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</si>
  <si>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</si>
  <si>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</si>
  <si>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</si>
  <si>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</si>
  <si>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</si>
  <si>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</si>
  <si>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</si>
  <si>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</si>
  <si>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</si>
  <si>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</si>
  <si>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</si>
  <si>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</si>
  <si>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</si>
  <si>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</si>
  <si>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</si>
  <si>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</si>
  <si>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</si>
  <si>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</si>
  <si>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</si>
  <si>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</si>
  <si>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</si>
  <si>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</si>
  <si>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</si>
  <si>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</si>
  <si>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</si>
  <si>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</si>
  <si>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</si>
  <si>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</si>
  <si>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</si>
  <si>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</si>
  <si>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</si>
  <si>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</si>
  <si>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</si>
  <si>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</si>
  <si>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</si>
  <si>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</si>
  <si>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</si>
  <si>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</si>
  <si>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</si>
  <si>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</si>
  <si>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</si>
  <si>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</si>
  <si>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</si>
  <si>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</si>
  <si>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</si>
  <si>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</si>
  <si>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</si>
  <si>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</si>
  <si>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</si>
  <si>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</si>
  <si>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</si>
  <si>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</si>
  <si>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</si>
  <si>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</si>
  <si>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</si>
  <si>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</si>
  <si>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</si>
  <si>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</si>
  <si>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</si>
  <si>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</si>
  <si>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</si>
  <si>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</si>
  <si>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</si>
  <si>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</si>
  <si>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</si>
  <si>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</si>
  <si>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</si>
  <si>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</si>
  <si>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</si>
  <si>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</si>
  <si>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</si>
  <si>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</si>
  <si>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</si>
  <si>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</si>
  <si>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</si>
  <si>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</si>
  <si>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</si>
  <si>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</si>
  <si>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</si>
  <si>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</si>
  <si>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</si>
  <si>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</si>
  <si>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</si>
  <si>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</si>
  <si>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</si>
  <si>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</si>
  <si>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</si>
  <si>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</si>
  <si>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</si>
  <si>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</si>
  <si>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</si>
  <si>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</si>
  <si>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</si>
  <si>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</si>
  <si>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</si>
  <si>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</si>
  <si>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</si>
  <si>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</si>
  <si>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</si>
  <si>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</si>
  <si>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</si>
  <si>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</si>
  <si>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</si>
  <si>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</si>
  <si>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</si>
  <si>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</si>
  <si>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</si>
  <si>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</si>
  <si>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</si>
  <si>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</si>
  <si>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</si>
  <si>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</si>
  <si>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</si>
  <si>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</si>
  <si>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</si>
  <si>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</si>
  <si>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</si>
  <si>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</si>
  <si>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</si>
  <si>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</si>
  <si>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</si>
  <si>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</si>
  <si>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</si>
  <si>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</si>
  <si>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</si>
  <si>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</si>
  <si>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</si>
  <si>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</si>
  <si>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</si>
  <si>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</si>
  <si>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</si>
  <si>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</si>
  <si>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</si>
  <si>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</si>
  <si>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</si>
  <si>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</si>
  <si>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</si>
  <si>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</si>
  <si>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</si>
  <si>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</si>
  <si>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</si>
  <si>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</si>
  <si>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</si>
  <si>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</si>
  <si>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</si>
  <si>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</si>
  <si>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</si>
  <si>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</si>
  <si>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</si>
  <si>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</si>
  <si>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</si>
  <si>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</si>
  <si>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</si>
  <si>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</si>
  <si>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</si>
  <si>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</si>
  <si>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</si>
  <si>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</si>
  <si>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</si>
  <si>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</si>
  <si>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</si>
  <si>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</si>
  <si>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</si>
  <si>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</si>
  <si>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</si>
  <si>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</si>
  <si>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</si>
  <si>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</si>
  <si>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</si>
  <si>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</si>
  <si>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</si>
  <si>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</si>
  <si>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</si>
  <si>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</si>
  <si>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</si>
  <si>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</si>
  <si>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</si>
  <si>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</si>
  <si>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</si>
  <si>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</si>
  <si>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</si>
  <si>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</si>
  <si>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</si>
  <si>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</si>
  <si>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</si>
  <si>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</si>
  <si>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</si>
  <si>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</si>
  <si>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</si>
  <si>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</si>
  <si>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</si>
  <si>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</si>
  <si>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</si>
  <si>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</si>
  <si>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</si>
  <si>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</si>
  <si>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</si>
  <si>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</si>
  <si>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</si>
  <si>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</si>
  <si>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</si>
  <si>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</si>
  <si>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</si>
  <si>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</si>
  <si>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</si>
  <si>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</si>
  <si>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</si>
  <si>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</si>
  <si>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</si>
  <si>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</si>
  <si>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</si>
  <si>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</si>
  <si>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</si>
  <si>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</si>
  <si>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</si>
  <si>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</si>
  <si>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</si>
  <si>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</si>
  <si>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</si>
  <si>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</si>
  <si>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</si>
  <si>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</si>
  <si>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</si>
  <si>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</si>
  <si>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</si>
  <si>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</si>
  <si>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</si>
  <si>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</si>
  <si>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</si>
  <si>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</si>
  <si>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</si>
  <si>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</si>
  <si>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</si>
  <si>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</si>
  <si>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</si>
  <si>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</si>
  <si>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</si>
  <si>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</si>
  <si>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</si>
  <si>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</si>
  <si>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</si>
  <si>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</si>
  <si>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</si>
  <si>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</si>
  <si>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</si>
  <si>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</si>
  <si>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</si>
  <si>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</si>
  <si>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</si>
  <si>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</si>
  <si>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</si>
  <si>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</si>
  <si>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</si>
  <si>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</si>
  <si>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</si>
  <si>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</si>
  <si>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</si>
  <si>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</si>
  <si>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</si>
  <si>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</si>
  <si>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</si>
  <si>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</si>
  <si>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</si>
  <si>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</si>
  <si>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</si>
  <si>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</si>
  <si>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</si>
  <si>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</si>
  <si>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</si>
  <si>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</si>
  <si>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</si>
  <si>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</si>
  <si>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</si>
  <si>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</si>
  <si>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</si>
  <si>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</si>
  <si>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</si>
  <si>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</si>
  <si>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</si>
  <si>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</si>
  <si>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</si>
  <si>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</si>
  <si>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</si>
  <si>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</si>
  <si>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</si>
  <si>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</si>
  <si>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</si>
  <si>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</si>
  <si>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</si>
  <si>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</si>
  <si>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</si>
  <si>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</si>
  <si>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</si>
  <si>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</si>
  <si>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</si>
  <si>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</si>
  <si>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</si>
  <si>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</si>
  <si>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</si>
  <si>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</si>
  <si>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</si>
  <si>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</si>
  <si>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</si>
  <si>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</si>
  <si>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</si>
  <si>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</si>
  <si>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</si>
  <si>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</si>
  <si>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</si>
  <si>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</si>
  <si>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</si>
  <si>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</si>
  <si>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</si>
  <si>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</si>
  <si>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</si>
  <si>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</si>
  <si>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</si>
  <si>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</si>
  <si>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</si>
  <si>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</si>
  <si>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</si>
  <si>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</si>
  <si>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</si>
  <si>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</si>
  <si>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</si>
  <si>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</si>
  <si>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</si>
  <si>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</si>
  <si>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</si>
  <si>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</si>
  <si>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</si>
  <si>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</si>
  <si>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</si>
  <si>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</si>
  <si>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</si>
  <si>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</si>
  <si>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</si>
  <si>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</si>
  <si>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</si>
  <si>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</si>
  <si>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</si>
  <si>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</si>
  <si>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</si>
  <si>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</si>
  <si>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</si>
  <si>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</si>
  <si>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</si>
  <si>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</si>
  <si>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</si>
  <si>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</si>
  <si>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</si>
  <si>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</si>
  <si>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</si>
  <si>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</si>
  <si>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</si>
  <si>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</si>
  <si>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</si>
  <si>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</si>
  <si>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</si>
  <si>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</si>
  <si>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</si>
  <si>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</si>
  <si>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</si>
  <si>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</si>
  <si>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</si>
  <si>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</si>
  <si>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</si>
  <si>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</si>
  <si>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</si>
  <si>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</si>
  <si>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</si>
  <si>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</si>
  <si>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</si>
  <si>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</si>
  <si>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</si>
  <si>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</si>
  <si>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</si>
  <si>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</si>
  <si>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</si>
  <si>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</si>
  <si>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</si>
  <si>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</si>
  <si>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</si>
  <si>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</si>
  <si>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</si>
  <si>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</si>
  <si>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</si>
  <si>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</si>
  <si>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</si>
  <si>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</si>
  <si>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</si>
  <si>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</si>
  <si>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</si>
  <si>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</si>
  <si>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</si>
  <si>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</si>
  <si>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</si>
  <si>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</si>
  <si>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</si>
  <si>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</si>
  <si>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</si>
  <si>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</si>
  <si>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</si>
  <si>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</si>
  <si>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</si>
  <si>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</si>
  <si>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</si>
  <si>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</si>
  <si>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</si>
  <si>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</si>
  <si>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</si>
  <si>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</si>
  <si>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</si>
  <si>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</si>
  <si>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</si>
  <si>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</si>
  <si>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</si>
  <si>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</si>
  <si>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</si>
  <si>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</si>
  <si>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</si>
  <si>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</si>
  <si>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</si>
  <si>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</si>
  <si>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</si>
  <si>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</si>
  <si>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</si>
  <si>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</si>
  <si>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</si>
  <si>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</si>
  <si>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</si>
  <si>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</si>
  <si>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</si>
  <si>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</si>
  <si>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</si>
  <si>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</si>
  <si>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</si>
  <si>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</si>
  <si>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</si>
  <si>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</si>
  <si>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</si>
  <si>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</si>
  <si>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</si>
  <si>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</si>
  <si>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</si>
  <si>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</si>
  <si>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</si>
  <si>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</si>
  <si>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</si>
  <si>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</si>
  <si>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</si>
  <si>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</si>
  <si>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</si>
  <si>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</si>
  <si>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</si>
  <si>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</si>
  <si>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</si>
  <si>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</si>
  <si>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</si>
  <si>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</si>
  <si>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</si>
  <si>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</si>
  <si>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</si>
  <si>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</si>
  <si>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</si>
  <si>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</si>
  <si>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</si>
  <si>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</si>
  <si>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</si>
  <si>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</si>
  <si>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</si>
  <si>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</si>
  <si>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</si>
  <si>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</si>
  <si>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</si>
  <si>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</si>
  <si>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</si>
  <si>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</si>
  <si>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</si>
  <si>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</si>
  <si>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</si>
  <si>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</si>
  <si>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</si>
  <si>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</si>
  <si>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</si>
  <si>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</si>
  <si>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</si>
  <si>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</si>
  <si>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</si>
  <si>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</si>
  <si>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</si>
  <si>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</si>
  <si>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</si>
  <si>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</si>
  <si>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</si>
  <si>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</si>
  <si>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</si>
  <si>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</si>
  <si>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</si>
  <si>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</si>
  <si>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</si>
  <si>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</si>
  <si>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</si>
  <si>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</si>
  <si>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</si>
  <si>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</si>
  <si>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</si>
  <si>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</si>
  <si>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</si>
  <si>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</si>
  <si>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</si>
  <si>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</si>
  <si>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</si>
  <si>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</si>
  <si>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</si>
  <si>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</si>
  <si>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</si>
  <si>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</si>
  <si>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</si>
  <si>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</si>
  <si>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</si>
  <si>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</si>
  <si>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</si>
  <si>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</si>
  <si>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</si>
  <si>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</si>
  <si>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</si>
  <si>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</si>
  <si>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</si>
  <si>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</si>
  <si>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</si>
  <si>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</si>
  <si>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</si>
  <si>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</si>
  <si>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</si>
  <si>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</si>
  <si>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</si>
  <si>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</si>
  <si>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</si>
  <si>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</si>
  <si>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</si>
  <si>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</si>
  <si>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</si>
  <si>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</si>
  <si>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</si>
  <si>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</si>
  <si>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</si>
  <si>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</si>
  <si>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</si>
  <si>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</si>
  <si>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</si>
  <si>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</si>
  <si>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</si>
  <si>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</si>
  <si>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</si>
  <si>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</si>
  <si>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</si>
  <si>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</si>
  <si>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</si>
  <si>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</si>
  <si>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</si>
  <si>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</si>
  <si>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</si>
  <si>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</si>
  <si>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</si>
  <si>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</si>
  <si>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</si>
  <si>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</si>
  <si>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</si>
  <si>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</si>
  <si>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</si>
  <si>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</si>
  <si>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</si>
  <si>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</si>
  <si>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</si>
  <si>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</si>
  <si>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</si>
  <si>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</si>
  <si>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</si>
  <si>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</si>
  <si>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</si>
  <si>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</si>
  <si>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</si>
  <si>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</si>
  <si>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</si>
  <si>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</si>
  <si>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</si>
  <si>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</si>
  <si>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</si>
  <si>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</si>
  <si>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</si>
  <si>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</si>
  <si>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</si>
  <si>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</si>
  <si>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</si>
  <si>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</si>
  <si>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</si>
  <si>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</si>
  <si>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</si>
  <si>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</si>
  <si>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</si>
  <si>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</si>
  <si>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</si>
  <si>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</si>
  <si>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</si>
  <si>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</si>
  <si>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</si>
  <si>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</si>
  <si>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</si>
  <si>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</si>
  <si>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</si>
  <si>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</si>
  <si>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</si>
  <si>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</si>
  <si>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</si>
  <si>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</si>
  <si>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</si>
  <si>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</si>
  <si>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</si>
  <si>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</si>
  <si>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</si>
  <si>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</si>
  <si>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</si>
  <si>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</si>
  <si>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</si>
  <si>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</si>
  <si>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</si>
  <si>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</si>
  <si>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</si>
  <si>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</si>
  <si>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</si>
  <si>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</si>
  <si>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</si>
  <si>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</si>
  <si>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</si>
  <si>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</si>
  <si>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</si>
  <si>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</si>
  <si>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</si>
  <si>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</si>
  <si>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</si>
  <si>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</si>
  <si>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</si>
  <si>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</si>
  <si>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</si>
  <si>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</si>
  <si>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</si>
  <si>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</si>
  <si>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</si>
  <si>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</si>
  <si>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</si>
  <si>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</si>
  <si>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</si>
  <si>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</si>
  <si>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</si>
  <si>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</si>
  <si>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</si>
  <si>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</si>
  <si>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</si>
  <si>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</si>
  <si>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</si>
  <si>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</si>
  <si>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</si>
  <si>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</si>
  <si>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</si>
  <si>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</si>
  <si>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</si>
  <si>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</si>
  <si>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</si>
  <si>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</si>
  <si>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</si>
  <si>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</si>
  <si>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</si>
  <si>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</si>
  <si>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</si>
  <si>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</si>
  <si>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</si>
  <si>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</si>
  <si>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</si>
  <si>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</si>
  <si>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</si>
  <si>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</si>
  <si>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</si>
  <si>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</si>
  <si>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</si>
  <si>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</si>
  <si>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</si>
  <si>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</si>
  <si>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</si>
  <si>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</si>
  <si>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</si>
  <si>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</si>
  <si>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</si>
  <si>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</si>
  <si>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</si>
  <si>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</si>
  <si>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</si>
  <si>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</si>
  <si>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</si>
  <si>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</si>
  <si>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</si>
  <si>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</si>
  <si>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</si>
  <si>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</si>
  <si>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</si>
  <si>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</si>
  <si>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</si>
  <si>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</si>
  <si>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</si>
  <si>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</si>
  <si>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</si>
  <si>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</si>
  <si>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</si>
  <si>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</si>
  <si>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</si>
  <si>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</si>
  <si>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</si>
  <si>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</si>
  <si>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</si>
  <si>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</si>
  <si>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</si>
  <si>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</si>
  <si>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</si>
  <si>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</si>
  <si>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</si>
  <si>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</si>
  <si>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</si>
  <si>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</si>
  <si>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</si>
  <si>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</si>
  <si>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</si>
  <si>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</si>
  <si>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</si>
  <si>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</si>
  <si>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</si>
  <si>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</si>
  <si>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</si>
  <si>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</si>
  <si>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</si>
  <si>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</si>
  <si>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</si>
  <si>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</si>
  <si>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</si>
  <si>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</si>
  <si>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</si>
  <si>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</si>
  <si>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</si>
  <si>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</si>
  <si>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</si>
  <si>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</si>
  <si>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</si>
  <si>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</si>
  <si>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</si>
  <si>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</si>
  <si>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</si>
  <si>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</si>
  <si>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</si>
  <si>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</si>
  <si>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</si>
  <si>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</si>
  <si>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</si>
  <si>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</si>
  <si>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</si>
  <si>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</si>
  <si>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</si>
  <si>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</si>
  <si>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</si>
  <si>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</si>
  <si>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</si>
  <si>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</si>
  <si>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</si>
  <si>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</si>
  <si>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</si>
  <si>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</si>
  <si>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</si>
  <si>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</si>
  <si>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</si>
  <si>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</si>
  <si>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</si>
  <si>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</si>
  <si>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</si>
  <si>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</si>
  <si>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</si>
  <si>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</si>
  <si>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</si>
  <si>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</si>
  <si>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</si>
  <si>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</si>
  <si>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</si>
  <si>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</si>
  <si>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</si>
  <si>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</si>
  <si>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</si>
  <si>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</si>
  <si>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</si>
  <si>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</si>
  <si>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</si>
  <si>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</si>
  <si>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</si>
  <si>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</si>
  <si>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</si>
  <si>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</si>
  <si>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</si>
  <si>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</si>
  <si>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</si>
  <si>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</si>
  <si>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</si>
  <si>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</si>
  <si>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</si>
  <si>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</si>
  <si>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</si>
  <si>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</si>
  <si>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</si>
  <si>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</si>
  <si>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</si>
  <si>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</si>
  <si>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</si>
  <si>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</si>
  <si>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</si>
  <si>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</si>
  <si>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</si>
  <si>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</si>
  <si>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</si>
  <si>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</si>
  <si>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</si>
  <si>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</si>
  <si>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</si>
  <si>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</si>
  <si>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</si>
  <si>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</si>
  <si>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</si>
  <si>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</si>
  <si>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</si>
  <si>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</si>
  <si>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</si>
  <si>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</si>
  <si>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</si>
  <si>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</si>
  <si>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</si>
  <si>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</si>
  <si>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</si>
  <si>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</si>
  <si>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</si>
  <si>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</si>
  <si>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</si>
  <si>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</si>
  <si>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</si>
  <si>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</si>
  <si>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</si>
  <si>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</si>
  <si>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</si>
  <si>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</si>
  <si>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</si>
  <si>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</si>
  <si>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</si>
  <si>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</si>
  <si>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</si>
  <si>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</si>
  <si>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</si>
  <si>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</si>
  <si>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</si>
  <si>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</si>
  <si>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</si>
  <si>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</si>
  <si>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</si>
  <si>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</si>
  <si>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</si>
  <si>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</si>
  <si>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</si>
  <si>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</si>
  <si>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</si>
  <si>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</si>
  <si>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</si>
  <si>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</si>
  <si>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</si>
  <si>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</si>
  <si>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</si>
  <si>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</si>
  <si>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</si>
  <si>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</si>
  <si>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</si>
  <si>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</si>
  <si>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</si>
  <si>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</si>
  <si>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</si>
  <si>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</si>
  <si>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</si>
  <si>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</si>
  <si>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</si>
  <si>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</si>
  <si>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</si>
  <si>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</si>
  <si>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</si>
  <si>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</si>
  <si>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</si>
  <si>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</si>
  <si>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</si>
  <si>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</si>
  <si>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</si>
  <si>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</si>
  <si>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</si>
  <si>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</si>
  <si>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</si>
  <si>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</si>
  <si>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</si>
  <si>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</si>
  <si>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</si>
  <si>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</si>
  <si>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</si>
  <si>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</si>
  <si>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</si>
  <si>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</si>
  <si>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</si>
  <si>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</si>
  <si>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</si>
  <si>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</si>
  <si>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</si>
  <si>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</si>
  <si>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</si>
  <si>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</si>
  <si>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</si>
  <si>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</si>
  <si>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</si>
  <si>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</si>
  <si>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</si>
  <si>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</si>
  <si>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</si>
  <si>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</si>
  <si>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</si>
  <si>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</si>
  <si>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</si>
  <si>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</si>
  <si>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</si>
  <si>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</si>
  <si>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</si>
  <si>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</si>
  <si>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</si>
  <si>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</si>
  <si>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</si>
  <si>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</si>
  <si>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</si>
  <si>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</si>
  <si>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</si>
  <si>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</si>
  <si>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</si>
  <si>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</si>
  <si>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</si>
  <si>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</si>
  <si>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</si>
  <si>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</si>
  <si>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</si>
  <si>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</si>
  <si>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</si>
  <si>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</si>
  <si>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</si>
  <si>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</si>
  <si>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</si>
  <si>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</si>
  <si>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</si>
  <si>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</si>
  <si>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</si>
  <si>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</si>
  <si>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</si>
  <si>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</si>
  <si>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</si>
  <si>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</si>
  <si>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</si>
  <si>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</si>
  <si>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</si>
  <si>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</si>
  <si>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</si>
  <si>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</si>
  <si>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</si>
  <si>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</si>
  <si>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</si>
  <si>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</si>
  <si>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</si>
  <si>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</si>
  <si>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</si>
  <si>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</si>
  <si>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</si>
  <si>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</si>
  <si>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</si>
  <si>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</si>
  <si>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</si>
  <si>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</si>
  <si>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</si>
  <si>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</si>
  <si>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</si>
  <si>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</si>
  <si>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</si>
  <si>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</si>
  <si>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</si>
  <si>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</si>
  <si>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</si>
  <si>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</si>
  <si>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</si>
  <si>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</si>
  <si>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</si>
  <si>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</si>
  <si>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</si>
  <si>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</si>
  <si>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</si>
  <si>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</si>
  <si>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</si>
  <si>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</si>
  <si>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</si>
  <si>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</si>
  <si>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</si>
  <si>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</si>
  <si>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</si>
  <si>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</si>
  <si>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</si>
  <si>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</si>
  <si>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</si>
  <si>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</si>
  <si>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</si>
  <si>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</si>
  <si>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</si>
  <si>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</si>
  <si>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</si>
  <si>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</si>
  <si>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</si>
  <si>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</si>
  <si>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</si>
  <si>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</si>
  <si>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</si>
  <si>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</si>
  <si>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</si>
  <si>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</si>
  <si>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</si>
  <si>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</si>
  <si>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</si>
  <si>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</si>
  <si>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</si>
  <si>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</si>
  <si>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</si>
  <si>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</si>
  <si>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</si>
  <si>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</si>
  <si>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</si>
  <si>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</si>
  <si>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</si>
  <si>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</si>
  <si>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</si>
  <si>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</si>
  <si>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</si>
  <si>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</si>
  <si>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</si>
  <si>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</si>
  <si>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</si>
  <si>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</si>
  <si>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</si>
  <si>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</si>
  <si>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</si>
  <si>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</si>
  <si>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</si>
  <si>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</si>
  <si>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</si>
  <si>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</si>
  <si>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</si>
  <si>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</si>
  <si>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</si>
  <si>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</si>
  <si>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</si>
  <si>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</si>
  <si>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</si>
  <si>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</si>
  <si>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</si>
  <si>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</si>
  <si>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</si>
  <si>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</si>
  <si>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</si>
  <si>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</si>
  <si>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</si>
  <si>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</si>
  <si>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</si>
  <si>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</si>
  <si>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</si>
  <si>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</si>
  <si>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</si>
  <si>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</si>
  <si>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</si>
  <si>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</si>
  <si>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</si>
  <si>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</si>
  <si>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</si>
  <si>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</si>
  <si>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</si>
  <si>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</si>
  <si>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</si>
  <si>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</si>
  <si>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</si>
  <si>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</si>
  <si>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</si>
  <si>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</si>
  <si>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</si>
  <si>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</si>
  <si>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</si>
  <si>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</si>
  <si>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</si>
  <si>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</si>
  <si>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</si>
  <si>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</si>
  <si>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</si>
  <si>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</si>
  <si>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</si>
  <si>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</si>
  <si>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</si>
  <si>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</si>
  <si>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</si>
  <si>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</si>
  <si>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</si>
  <si>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</si>
  <si>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</si>
  <si>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</si>
  <si>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</si>
  <si>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</si>
  <si>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</si>
  <si>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</si>
  <si>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</si>
  <si>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</si>
  <si>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</si>
  <si>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</si>
  <si>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</si>
  <si>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</si>
  <si>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</si>
  <si>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</si>
  <si>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</si>
  <si>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</si>
  <si>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</si>
  <si>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</si>
  <si>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</si>
  <si>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</si>
  <si>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</si>
  <si>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</si>
  <si>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</si>
  <si>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</si>
  <si>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</si>
  <si>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</si>
  <si>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</si>
  <si>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</si>
  <si>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</si>
  <si>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</si>
  <si>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</si>
  <si>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</si>
  <si>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</si>
  <si>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</si>
  <si>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</si>
  <si>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</si>
  <si>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</si>
  <si>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</si>
  <si>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</si>
  <si>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</si>
  <si>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</si>
  <si>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</si>
  <si>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</si>
  <si>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</si>
  <si>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</si>
  <si>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</si>
  <si>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</si>
  <si>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</si>
  <si>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</si>
  <si>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</si>
  <si>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</si>
  <si>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</si>
  <si>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</si>
  <si>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</si>
  <si>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</si>
  <si>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</si>
  <si>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</si>
  <si>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</si>
  <si>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</si>
  <si>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</si>
  <si>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</si>
  <si>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</si>
  <si>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</si>
  <si>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</si>
  <si>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</si>
  <si>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</si>
  <si>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</si>
  <si>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</si>
  <si>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</si>
  <si>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</si>
  <si>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</si>
  <si>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</si>
  <si>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</si>
  <si>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</si>
  <si>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</si>
  <si>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</si>
  <si>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</si>
  <si>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</si>
  <si>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</si>
  <si>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</si>
  <si>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</si>
  <si>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</si>
  <si>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</si>
  <si>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</si>
  <si>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</si>
  <si>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</si>
  <si>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</si>
  <si>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</si>
  <si>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</si>
  <si>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</si>
  <si>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</si>
  <si>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</si>
  <si>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</si>
  <si>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</si>
  <si>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</si>
  <si>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</si>
  <si>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</si>
  <si>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</si>
  <si>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</si>
  <si>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</si>
  <si>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</si>
  <si>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</si>
  <si>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</si>
  <si>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</si>
  <si>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</si>
  <si>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</si>
  <si>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</si>
  <si>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</si>
  <si>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</si>
  <si>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</si>
  <si>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</si>
  <si>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</si>
  <si>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</si>
  <si>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</si>
  <si>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</si>
  <si>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</si>
  <si>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</si>
  <si>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</si>
  <si>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</si>
  <si>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</si>
  <si>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</si>
  <si>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</si>
  <si>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</si>
  <si>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</si>
  <si>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</si>
  <si>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</si>
  <si>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</si>
  <si>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</si>
  <si>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</si>
  <si>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</si>
  <si>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</si>
  <si>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</si>
  <si>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</si>
  <si>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</si>
  <si>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</si>
  <si>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</si>
  <si>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</si>
  <si>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</si>
  <si>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</si>
  <si>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</si>
  <si>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</si>
  <si>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</si>
  <si>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</si>
  <si>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</si>
  <si>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</si>
  <si>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</si>
  <si>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</si>
  <si>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</si>
  <si>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</si>
  <si>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</si>
  <si>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</si>
  <si>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</si>
  <si>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</si>
  <si>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</si>
  <si>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</si>
  <si>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</si>
  <si>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</si>
  <si>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</si>
  <si>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</si>
  <si>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</si>
  <si>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</si>
  <si>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</si>
  <si>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</si>
  <si>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</si>
  <si>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</si>
  <si>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</si>
  <si>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</si>
  <si>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</si>
  <si>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</si>
  <si>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</si>
  <si>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</si>
  <si>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</si>
  <si>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</si>
  <si>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</si>
  <si>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</si>
  <si>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</si>
  <si>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</si>
  <si>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</si>
  <si>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</si>
  <si>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</si>
  <si>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</si>
  <si>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</si>
  <si>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</si>
  <si>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</si>
  <si>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</si>
  <si>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</si>
  <si>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</si>
  <si>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</si>
  <si>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</si>
  <si>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</si>
  <si>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</si>
  <si>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</si>
  <si>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</si>
  <si>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</si>
  <si>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</si>
  <si>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</si>
  <si>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</si>
  <si>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</si>
  <si>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</si>
  <si>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</si>
  <si>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</si>
  <si>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</si>
  <si>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</si>
  <si>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</si>
  <si>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</si>
  <si>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</si>
  <si>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</si>
  <si>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</si>
  <si>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</si>
  <si>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</si>
  <si>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</si>
  <si>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</si>
  <si>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</si>
  <si>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</si>
  <si>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</si>
  <si>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</si>
  <si>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</si>
  <si>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</si>
  <si>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</si>
  <si>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</si>
  <si>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</si>
  <si>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</si>
  <si>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</si>
  <si>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</si>
  <si>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</si>
  <si>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</si>
  <si>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</si>
  <si>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</si>
  <si>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</si>
  <si>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</si>
  <si>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</si>
  <si>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</si>
  <si>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</si>
  <si>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</si>
  <si>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</si>
  <si>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</si>
  <si>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</si>
  <si>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</si>
  <si>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</si>
  <si>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</si>
  <si>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</si>
  <si>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</si>
  <si>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</si>
  <si>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</si>
  <si>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</si>
  <si>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</si>
  <si>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</si>
  <si>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</si>
  <si>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</si>
  <si>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</si>
  <si>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</si>
  <si>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</si>
  <si>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</si>
  <si>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</si>
  <si>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</si>
  <si>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</si>
  <si>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</si>
  <si>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</si>
  <si>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</si>
  <si>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</si>
  <si>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</si>
  <si>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</si>
  <si>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</si>
  <si>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</si>
  <si>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</si>
  <si>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</si>
  <si>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</si>
  <si>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</si>
  <si>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</si>
  <si>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</si>
  <si>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</si>
  <si>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</si>
  <si>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</si>
  <si>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</si>
  <si>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</si>
  <si>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</si>
  <si>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</si>
  <si>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</si>
  <si>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</si>
  <si>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</si>
  <si>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</si>
  <si>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</si>
  <si>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</si>
  <si>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</si>
  <si>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</si>
  <si>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</si>
  <si>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</si>
  <si>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</si>
  <si>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</si>
  <si>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</si>
  <si>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</si>
  <si>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</si>
  <si>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</si>
  <si>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</si>
  <si>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</si>
  <si>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</si>
  <si>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</si>
  <si>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</si>
  <si>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</si>
  <si>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</si>
  <si>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</si>
  <si>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</si>
  <si>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</si>
  <si>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</si>
  <si>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</si>
  <si>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</si>
  <si>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</si>
  <si>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</si>
  <si>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</si>
  <si>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</si>
  <si>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</si>
  <si>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</si>
  <si>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</si>
  <si>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</si>
  <si>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</si>
  <si>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</si>
  <si>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</si>
  <si>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</si>
  <si>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</si>
  <si>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</si>
  <si>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</si>
  <si>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</si>
  <si>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</si>
  <si>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</si>
  <si>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</si>
  <si>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</si>
  <si>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</si>
  <si>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</si>
  <si>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</si>
  <si>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</si>
  <si>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</si>
  <si>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</si>
  <si>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</si>
  <si>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</si>
  <si>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</si>
  <si>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</si>
  <si>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</si>
  <si>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</si>
  <si>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</si>
  <si>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</si>
  <si>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</si>
  <si>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</si>
  <si>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</si>
  <si>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</si>
  <si>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</si>
  <si>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</si>
  <si>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</si>
  <si>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</si>
  <si>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</si>
  <si>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</si>
  <si>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</si>
  <si>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</si>
  <si>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</si>
  <si>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</si>
  <si>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</si>
  <si>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</si>
  <si>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</si>
  <si>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</si>
  <si>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</si>
  <si>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</si>
  <si>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</si>
  <si>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</si>
  <si>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</si>
  <si>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</si>
  <si>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</si>
  <si>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</si>
  <si>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</si>
  <si>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</si>
  <si>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</si>
  <si>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</si>
  <si>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</si>
  <si>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</si>
  <si>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</si>
  <si>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</si>
  <si>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</si>
  <si>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</si>
  <si>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</si>
  <si>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</si>
  <si>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</si>
  <si>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</si>
  <si>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</si>
  <si>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</si>
  <si>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</si>
  <si>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</si>
  <si>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</si>
  <si>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</si>
  <si>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</si>
  <si>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</si>
  <si>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</si>
  <si>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</si>
  <si>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</si>
  <si>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</si>
  <si>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</si>
  <si>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</si>
  <si>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</si>
  <si>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</si>
  <si>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</si>
  <si>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</si>
  <si>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</si>
  <si>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</si>
  <si>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</si>
  <si>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</si>
  <si>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</si>
  <si>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</si>
  <si>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</si>
  <si>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</si>
  <si>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</si>
  <si>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</si>
  <si>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</si>
  <si>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</si>
  <si>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</si>
  <si>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</si>
  <si>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</si>
  <si>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</si>
  <si>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</si>
  <si>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</si>
  <si>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</si>
  <si>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</si>
  <si>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</si>
  <si>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</si>
  <si>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</si>
  <si>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</si>
  <si>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</si>
  <si>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</si>
  <si>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</si>
  <si>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</si>
  <si>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</si>
  <si>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</si>
  <si>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</si>
  <si>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</si>
  <si>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</si>
  <si>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</si>
  <si>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</si>
  <si>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</si>
  <si>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</si>
  <si>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</si>
  <si>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</si>
  <si>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</si>
  <si>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</si>
  <si>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</si>
  <si>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</si>
  <si>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</si>
  <si>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</si>
  <si>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</si>
  <si>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</si>
  <si>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</si>
  <si>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</si>
  <si>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</si>
  <si>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</si>
  <si>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</si>
  <si>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</si>
  <si>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</si>
  <si>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</si>
  <si>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</si>
  <si>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</si>
  <si>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</si>
  <si>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</si>
  <si>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</si>
  <si>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</si>
  <si>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</si>
  <si>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</si>
  <si>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</si>
  <si>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</si>
  <si>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</si>
  <si>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</si>
  <si>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</si>
  <si>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</si>
  <si>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</si>
  <si>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</si>
  <si>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</si>
  <si>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</si>
  <si>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</si>
  <si>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</si>
  <si>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</si>
  <si>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</si>
  <si>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</si>
  <si>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</si>
  <si>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</si>
  <si>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</si>
  <si>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</si>
  <si>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</si>
  <si>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</si>
  <si>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</si>
  <si>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</si>
  <si>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</si>
  <si>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</si>
  <si>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</si>
  <si>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</si>
  <si>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</si>
  <si>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</si>
  <si>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</si>
  <si>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</si>
  <si>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</si>
  <si>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</si>
  <si>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</si>
  <si>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</si>
  <si>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</si>
  <si>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</si>
  <si>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</si>
  <si>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</si>
  <si>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</si>
  <si>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</si>
  <si>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</si>
  <si>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</si>
  <si>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</si>
  <si>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</si>
  <si>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</si>
  <si>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</si>
  <si>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</si>
  <si>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</si>
  <si>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</si>
  <si>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</si>
  <si>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</si>
  <si>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</si>
  <si>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</si>
  <si>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</si>
  <si>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</si>
  <si>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</si>
  <si>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</si>
  <si>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</si>
  <si>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</si>
  <si>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</si>
  <si>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</si>
  <si>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</si>
  <si>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</si>
  <si>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</si>
  <si>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</si>
  <si>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</si>
  <si>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</si>
  <si>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</si>
  <si>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</si>
  <si>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</si>
  <si>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</si>
  <si>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</si>
  <si>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</si>
  <si>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</si>
  <si>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</si>
  <si>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</si>
  <si>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</si>
  <si>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</si>
  <si>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</si>
  <si>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</si>
  <si>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</si>
  <si>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</si>
  <si>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</si>
  <si>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</si>
  <si>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</si>
  <si>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</si>
  <si>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</si>
  <si>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</si>
  <si>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</si>
  <si>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</si>
  <si>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</si>
  <si>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</si>
  <si>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</si>
  <si>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</si>
  <si>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</si>
  <si>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</si>
  <si>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</si>
  <si>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</si>
  <si>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</si>
  <si>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</si>
  <si>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</si>
  <si>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</si>
  <si>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</si>
  <si>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</si>
  <si>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</si>
  <si>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</si>
  <si>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</si>
  <si>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</si>
  <si>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</si>
  <si>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</si>
  <si>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</si>
  <si>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</si>
  <si>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</si>
  <si>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</si>
  <si>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</si>
  <si>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</si>
  <si>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</si>
  <si>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</si>
  <si>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</si>
  <si>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</si>
  <si>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</si>
  <si>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</si>
  <si>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</si>
  <si>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</si>
  <si>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</si>
  <si>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</si>
  <si>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</si>
  <si>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</si>
  <si>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</si>
  <si>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</si>
  <si>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</si>
  <si>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</si>
  <si>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</si>
  <si>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</si>
  <si>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</si>
  <si>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</si>
  <si>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</si>
  <si>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</si>
  <si>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</si>
  <si>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</si>
  <si>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</si>
  <si>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</si>
  <si>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</si>
  <si>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</si>
  <si>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</si>
  <si>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</si>
  <si>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</si>
  <si>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</si>
  <si>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</si>
  <si>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</si>
  <si>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</si>
  <si>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</si>
  <si>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</si>
  <si>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</si>
  <si>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</si>
  <si>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</si>
  <si>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</si>
  <si>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</si>
  <si>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</si>
  <si>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</si>
  <si>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</si>
  <si>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</si>
  <si>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</si>
  <si>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</si>
  <si>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</si>
  <si>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</si>
  <si>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</si>
  <si>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</si>
  <si>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</si>
  <si>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</si>
  <si>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</si>
  <si>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</si>
  <si>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</si>
  <si>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</si>
  <si>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</si>
  <si>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</si>
  <si>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</si>
  <si>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</si>
  <si>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</si>
  <si>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</si>
  <si>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</si>
  <si>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</si>
  <si>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</si>
  <si>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</si>
  <si>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</si>
  <si>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</si>
  <si>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</si>
  <si>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</si>
  <si>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</si>
  <si>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</si>
  <si>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</si>
  <si>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</si>
  <si>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</si>
  <si>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</si>
  <si>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</si>
  <si>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</si>
  <si>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</si>
  <si>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</si>
  <si>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</si>
  <si>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</si>
  <si>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</si>
  <si>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</si>
  <si>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</si>
  <si>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</si>
  <si>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</si>
  <si>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</si>
  <si>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</si>
  <si>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</si>
  <si>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</si>
  <si>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</si>
  <si>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</si>
  <si>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</si>
  <si>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</si>
  <si>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</si>
  <si>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</si>
  <si>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</si>
  <si>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</si>
  <si>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</si>
  <si>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</si>
  <si>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</si>
  <si>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</si>
  <si>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</si>
  <si>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</si>
  <si>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</si>
  <si>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</si>
  <si>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</si>
  <si>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</si>
  <si>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</si>
  <si>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</si>
  <si>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</si>
  <si>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</si>
  <si>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</si>
  <si>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</si>
  <si>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</si>
  <si>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</si>
  <si>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</si>
  <si>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</si>
  <si>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</si>
  <si>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</si>
  <si>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</si>
  <si>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</si>
  <si>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</si>
  <si>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</si>
  <si>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</si>
  <si>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</si>
  <si>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</si>
  <si>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</si>
  <si>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</si>
  <si>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</si>
  <si>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</si>
  <si>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</si>
  <si>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</si>
  <si>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</si>
  <si>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</si>
  <si>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</si>
  <si>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</si>
  <si>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</si>
  <si>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</si>
  <si>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</si>
  <si>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</si>
  <si>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</si>
  <si>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</si>
  <si>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</si>
  <si>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</si>
  <si>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</si>
  <si>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</si>
  <si>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</si>
  <si>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</si>
  <si>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</si>
  <si>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</si>
  <si>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</si>
  <si>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</si>
  <si>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</si>
  <si>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</si>
  <si>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</si>
  <si>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</si>
  <si>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</si>
  <si>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</si>
  <si>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</si>
  <si>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</si>
  <si>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</si>
  <si>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</si>
  <si>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</si>
  <si>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</si>
  <si>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</si>
  <si>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</si>
  <si>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</si>
  <si>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</si>
  <si>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</si>
  <si>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</si>
  <si>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</si>
  <si>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</si>
  <si>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</si>
  <si>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</si>
  <si>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</si>
  <si>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</si>
  <si>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</si>
  <si>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</si>
  <si>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</si>
  <si>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</si>
  <si>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</si>
  <si>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</si>
  <si>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</si>
  <si>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</si>
  <si>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</si>
  <si>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</si>
  <si>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</si>
  <si>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</si>
  <si>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</si>
  <si>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</si>
  <si>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</si>
  <si>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</si>
  <si>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</si>
  <si>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</si>
  <si>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</si>
  <si>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</si>
  <si>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</si>
  <si>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</si>
  <si>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</si>
  <si>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</si>
  <si>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</si>
  <si>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</si>
  <si>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</si>
  <si>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</si>
  <si>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</si>
  <si>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</si>
  <si>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</si>
  <si>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</si>
  <si>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</si>
  <si>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</si>
  <si>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</si>
  <si>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</si>
  <si>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</si>
  <si>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</si>
  <si>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</si>
  <si>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</si>
  <si>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</si>
  <si>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</si>
  <si>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</si>
  <si>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</si>
  <si>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</si>
  <si>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</si>
  <si>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</si>
  <si>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</si>
  <si>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</si>
  <si>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</si>
  <si>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</si>
  <si>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</si>
  <si>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</si>
  <si>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</si>
  <si>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</si>
  <si>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</si>
  <si>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</si>
  <si>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</si>
  <si>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</si>
  <si>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</si>
  <si>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</si>
  <si>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</si>
  <si>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</si>
  <si>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</si>
  <si>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</si>
  <si>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</si>
  <si>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</si>
  <si>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</si>
  <si>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</si>
  <si>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</si>
  <si>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</si>
  <si>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</si>
  <si>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</si>
  <si>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</si>
  <si>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</si>
  <si>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</si>
  <si>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</si>
  <si>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</si>
  <si>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</si>
  <si>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</si>
  <si>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</si>
  <si>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</si>
  <si>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</si>
  <si>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</si>
  <si>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</si>
  <si>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</si>
  <si>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</si>
  <si>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</si>
  <si>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</si>
  <si>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</si>
  <si>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</si>
  <si>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</si>
  <si>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</si>
  <si>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</si>
  <si>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</si>
  <si>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</si>
  <si>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</si>
  <si>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</si>
  <si>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</si>
  <si>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</si>
  <si>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</si>
  <si>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</si>
  <si>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</si>
  <si>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</si>
  <si>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</si>
  <si>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</si>
  <si>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</si>
  <si>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</si>
  <si>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</si>
  <si>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</si>
  <si>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</si>
  <si>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</si>
  <si>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</si>
  <si>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</si>
  <si>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</si>
  <si>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</si>
  <si>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</si>
  <si>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</si>
  <si>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</si>
  <si>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</si>
  <si>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</si>
  <si>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</si>
  <si>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</si>
  <si>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</si>
  <si>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</si>
  <si>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</si>
  <si>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</si>
  <si>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</si>
  <si>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</si>
  <si>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</si>
  <si>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</si>
  <si>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</si>
  <si>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</si>
  <si>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</si>
  <si>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</si>
  <si>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</si>
  <si>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</si>
  <si>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</si>
  <si>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</si>
  <si>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</si>
  <si>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</si>
  <si>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</si>
  <si>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</si>
  <si>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</si>
  <si>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</si>
  <si>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</si>
  <si>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</si>
  <si>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</si>
  <si>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</si>
  <si>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</si>
  <si>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</si>
  <si>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</si>
  <si>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</si>
  <si>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</si>
  <si>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</si>
  <si>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</si>
  <si>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</si>
  <si>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</si>
  <si>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</si>
  <si>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</si>
  <si>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</si>
  <si>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</si>
  <si>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</si>
  <si>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</si>
  <si>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</si>
  <si>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</si>
  <si>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</si>
  <si>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</si>
  <si>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</si>
  <si>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</si>
  <si>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</si>
  <si>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</si>
  <si>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</si>
  <si>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</si>
  <si>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</si>
  <si>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</si>
  <si>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</si>
  <si>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</si>
  <si>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</si>
  <si>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</si>
  <si>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</si>
  <si>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</si>
  <si>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</si>
  <si>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</si>
  <si>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</si>
  <si>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</si>
  <si>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</si>
  <si>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</si>
  <si>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</si>
  <si>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</si>
  <si>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</si>
  <si>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</si>
  <si>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</si>
  <si>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</si>
  <si>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</si>
  <si>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</si>
  <si>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</si>
  <si>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</si>
  <si>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</si>
  <si>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</si>
  <si>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</si>
  <si>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</si>
  <si>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</si>
  <si>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</si>
  <si>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</si>
  <si>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</si>
  <si>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</si>
  <si>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</si>
  <si>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</si>
  <si>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</si>
  <si>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</si>
  <si>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</si>
  <si>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</si>
  <si>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</si>
  <si>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</si>
  <si>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</si>
  <si>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</si>
  <si>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</si>
  <si>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</si>
  <si>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</si>
  <si>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</si>
  <si>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</si>
  <si>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</si>
  <si>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</si>
  <si>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</si>
  <si>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</si>
  <si>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</si>
  <si>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</si>
  <si>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</si>
  <si>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</si>
  <si>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</si>
  <si>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</si>
  <si>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</si>
  <si>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</si>
  <si>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</si>
  <si>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</si>
  <si>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</si>
  <si>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</si>
  <si>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</si>
  <si>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</si>
  <si>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</si>
  <si>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</si>
  <si>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</si>
  <si>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</si>
  <si>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</si>
  <si>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</si>
  <si>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</si>
  <si>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</si>
  <si>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</si>
  <si>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</si>
  <si>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</si>
  <si>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</si>
  <si>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</si>
  <si>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</si>
  <si>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</si>
  <si>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</si>
  <si>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</si>
  <si>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</si>
  <si>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</si>
  <si>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</si>
  <si>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</si>
  <si>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</si>
  <si>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</si>
  <si>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</si>
  <si>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</si>
  <si>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</si>
  <si>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</si>
  <si>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</si>
  <si>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</si>
  <si>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</si>
  <si>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</si>
  <si>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</si>
  <si>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</si>
  <si>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</si>
  <si>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</si>
  <si>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</si>
  <si>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</si>
  <si>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</si>
  <si>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</si>
  <si>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</si>
  <si>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</si>
  <si>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</si>
  <si>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</si>
  <si>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</si>
  <si>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</si>
  <si>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</si>
  <si>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</si>
  <si>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</si>
  <si>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</si>
  <si>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</si>
  <si>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</si>
  <si>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</si>
  <si>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</si>
  <si>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</si>
  <si>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</si>
  <si>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</si>
  <si>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</si>
  <si>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</si>
  <si>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</si>
  <si>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</si>
  <si>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</si>
  <si>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</si>
  <si>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</si>
  <si>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</si>
  <si>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</si>
  <si>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</si>
  <si>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</si>
  <si>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</si>
  <si>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</si>
  <si>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</si>
  <si>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</si>
  <si>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</si>
  <si>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</si>
  <si>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</si>
  <si>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</si>
  <si>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</si>
  <si>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</si>
  <si>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</si>
  <si>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</si>
  <si>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</si>
  <si>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</si>
  <si>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</si>
  <si>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</si>
  <si>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</si>
  <si>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</si>
  <si>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</si>
  <si>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</si>
  <si>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</si>
  <si>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</si>
  <si>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</si>
  <si>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</si>
  <si>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</si>
  <si>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</si>
  <si>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</si>
  <si>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</si>
  <si>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</si>
  <si>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</si>
  <si>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</si>
  <si>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</si>
  <si>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</si>
  <si>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</si>
  <si>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</si>
  <si>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</si>
  <si>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</si>
  <si>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</si>
  <si>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</si>
  <si>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</si>
  <si>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</si>
  <si>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</si>
  <si>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</si>
  <si>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</si>
  <si>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</si>
  <si>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</si>
  <si>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</si>
  <si>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</si>
  <si>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</si>
  <si>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</si>
  <si>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</si>
  <si>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</si>
  <si>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</si>
  <si>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</si>
  <si>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</si>
  <si>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</si>
  <si>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</si>
  <si>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</si>
  <si>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</si>
  <si>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</si>
  <si>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</si>
  <si>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</si>
  <si>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</si>
  <si>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</si>
  <si>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</si>
  <si>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</si>
  <si>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</si>
  <si>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</si>
  <si>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</si>
  <si>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</si>
  <si>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</si>
  <si>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</si>
  <si>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</si>
  <si>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</si>
  <si>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</si>
  <si>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</si>
  <si>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</si>
  <si>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</si>
  <si>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</si>
  <si>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</si>
  <si>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</si>
  <si>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</si>
  <si>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</si>
  <si>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</si>
  <si>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</si>
  <si>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</si>
  <si>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</si>
  <si>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</si>
  <si>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</si>
  <si>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</si>
  <si>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</si>
  <si>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</si>
  <si>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</si>
  <si>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</si>
  <si>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</si>
  <si>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</si>
  <si>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</si>
  <si>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</si>
  <si>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</si>
  <si>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</si>
  <si>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</si>
  <si>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</si>
  <si>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</si>
  <si>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</si>
  <si>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</si>
  <si>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</si>
  <si>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</si>
  <si>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</si>
  <si>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</si>
  <si>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</si>
  <si>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</si>
  <si>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</si>
  <si>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</si>
  <si>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</si>
  <si>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</si>
  <si>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</si>
  <si>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</si>
  <si>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</si>
  <si>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</si>
  <si>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</si>
  <si>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</si>
  <si>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</si>
  <si>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</si>
  <si>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</si>
  <si>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</si>
  <si>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</si>
  <si>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</si>
  <si>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</si>
  <si>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</si>
  <si>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</si>
  <si>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</si>
  <si>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</si>
  <si>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</si>
  <si>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</si>
  <si>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</si>
  <si>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</si>
  <si>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</si>
  <si>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</si>
  <si>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</si>
  <si>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</si>
  <si>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</si>
  <si>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</si>
  <si>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</si>
  <si>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</si>
  <si>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</si>
  <si>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</si>
  <si>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</si>
  <si>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</si>
  <si>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</si>
  <si>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</si>
  <si>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</si>
  <si>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</si>
  <si>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</si>
  <si>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</si>
  <si>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</si>
  <si>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</si>
  <si>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</si>
  <si>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</si>
  <si>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</si>
  <si>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</si>
  <si>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</si>
  <si>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</si>
  <si>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</si>
  <si>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</si>
  <si>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</si>
  <si>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</si>
  <si>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</si>
  <si>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</si>
  <si>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</si>
  <si>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</si>
  <si>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</si>
  <si>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</si>
  <si>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</si>
  <si>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</si>
  <si>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</si>
  <si>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</si>
  <si>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</si>
  <si>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</si>
  <si>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</si>
  <si>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</si>
  <si>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</si>
  <si>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</si>
  <si>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</si>
  <si>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</si>
  <si>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</si>
  <si>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</si>
  <si>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</si>
  <si>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</si>
  <si>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</si>
  <si>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</si>
  <si>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</si>
  <si>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</si>
  <si>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</si>
  <si>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</si>
  <si>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</si>
  <si>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</si>
  <si>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</si>
  <si>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</si>
  <si>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</si>
  <si>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</si>
  <si>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</si>
  <si>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</si>
  <si>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</si>
  <si>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</si>
  <si>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</si>
  <si>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</si>
  <si>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</si>
  <si>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</si>
  <si>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</si>
  <si>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</si>
  <si>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</si>
  <si>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</si>
  <si>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</si>
  <si>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</si>
  <si>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</si>
  <si>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</si>
  <si>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</si>
  <si>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</si>
  <si>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</si>
  <si>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</si>
  <si>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</si>
  <si>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</si>
  <si>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</si>
  <si>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</si>
  <si>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</si>
  <si>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</si>
  <si>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</si>
  <si>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</si>
  <si>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</si>
  <si>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</si>
  <si>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</si>
  <si>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</si>
  <si>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</si>
  <si>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</si>
  <si>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</si>
  <si>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</si>
  <si>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</si>
  <si>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</si>
  <si>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</si>
  <si>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</si>
  <si>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</si>
  <si>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</si>
  <si>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</si>
  <si>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</si>
  <si>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</si>
  <si>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</si>
  <si>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</si>
  <si>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</si>
  <si>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</si>
  <si>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</si>
  <si>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</si>
  <si>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</si>
  <si>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</si>
  <si>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</si>
  <si>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</si>
  <si>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</si>
  <si>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</si>
  <si>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</si>
  <si>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</si>
  <si>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</si>
  <si>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</si>
  <si>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</si>
  <si>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</si>
  <si>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</si>
  <si>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</si>
  <si>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</si>
  <si>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</si>
  <si>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</si>
  <si>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</si>
  <si>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</si>
  <si>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</si>
  <si>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</si>
  <si>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</si>
  <si>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</si>
  <si>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</si>
  <si>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</si>
  <si>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</si>
  <si>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</si>
  <si>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</si>
  <si>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</si>
  <si>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</si>
  <si>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</si>
  <si>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</si>
  <si>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</si>
  <si>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</si>
  <si>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</si>
  <si>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</si>
  <si>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</si>
  <si>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</si>
  <si>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</si>
  <si>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</si>
  <si>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</si>
  <si>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</si>
  <si>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</si>
  <si>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</si>
  <si>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</si>
  <si>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</si>
  <si>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</si>
  <si>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</si>
  <si>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</si>
  <si>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</si>
  <si>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</si>
  <si>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</si>
  <si>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</si>
  <si>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</si>
  <si>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</si>
  <si>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</si>
  <si>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</si>
  <si>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</si>
  <si>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</si>
  <si>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</si>
  <si>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</si>
  <si>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</si>
  <si>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</si>
  <si>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</si>
  <si>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</si>
  <si>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</si>
  <si>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</si>
  <si>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</si>
  <si>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</si>
  <si>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</si>
  <si>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</si>
  <si>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</si>
  <si>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</si>
  <si>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</si>
  <si>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</si>
  <si>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</si>
  <si>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</si>
  <si>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</si>
  <si>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</si>
  <si>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</si>
  <si>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</si>
  <si>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</si>
  <si>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</si>
  <si>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</si>
  <si>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</si>
  <si>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</si>
  <si>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</si>
  <si>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</si>
  <si>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</si>
  <si>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</si>
  <si>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</si>
  <si>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</si>
  <si>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</si>
  <si>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</si>
  <si>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</si>
  <si>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</si>
  <si>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</si>
  <si>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</si>
  <si>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</si>
  <si>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</si>
  <si>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</si>
  <si>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</si>
  <si>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</si>
  <si>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</si>
  <si>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</si>
  <si>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</si>
  <si>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</si>
  <si>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</si>
  <si>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</si>
  <si>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</si>
  <si>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</si>
  <si>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</si>
  <si>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</si>
  <si>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</si>
  <si>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</si>
  <si>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</si>
  <si>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</si>
  <si>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</si>
  <si>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</si>
  <si>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</si>
  <si>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</si>
  <si>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</si>
  <si>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</si>
  <si>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</si>
  <si>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</si>
  <si>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</si>
  <si>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</si>
  <si>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</si>
  <si>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</si>
  <si>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</si>
  <si>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</si>
  <si>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</si>
  <si>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</si>
  <si>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</si>
  <si>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</si>
  <si>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</si>
  <si>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</si>
  <si>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</si>
  <si>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</si>
  <si>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</si>
  <si>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</si>
  <si>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</si>
  <si>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</si>
  <si>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</si>
  <si>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</si>
  <si>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</si>
  <si>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</si>
  <si>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</si>
  <si>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</si>
  <si>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</si>
  <si>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</si>
  <si>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</si>
  <si>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</si>
  <si>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</si>
  <si>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</si>
  <si>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</si>
  <si>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</si>
  <si>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</si>
  <si>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</si>
  <si>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</si>
  <si>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</si>
  <si>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</si>
  <si>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</si>
  <si>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</si>
  <si>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</si>
  <si>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</si>
  <si>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</si>
  <si>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</si>
  <si>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</si>
  <si>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</si>
  <si>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</si>
  <si>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</si>
  <si>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</si>
  <si>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</si>
  <si>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</si>
  <si>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</si>
  <si>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</si>
  <si>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</si>
  <si>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</si>
  <si>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</si>
  <si>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</si>
  <si>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</si>
  <si>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</si>
  <si>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</si>
  <si>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</si>
  <si>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</si>
  <si>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</si>
  <si>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</si>
  <si>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</si>
  <si>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</si>
  <si>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</si>
  <si>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</si>
  <si>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</si>
  <si>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</si>
  <si>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</si>
  <si>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</si>
  <si>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</si>
  <si>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</si>
  <si>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</si>
  <si>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</si>
  <si>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</si>
  <si>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</si>
  <si>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</si>
  <si>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</si>
  <si>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</si>
  <si>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</si>
  <si>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</si>
  <si>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</si>
  <si>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</si>
  <si>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</si>
  <si>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</si>
  <si>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</si>
  <si>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</si>
  <si>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</si>
  <si>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</si>
  <si>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</si>
  <si>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</si>
  <si>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</si>
  <si>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</si>
  <si>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</si>
  <si>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</si>
  <si>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</si>
  <si>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</si>
  <si>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</si>
  <si>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</si>
  <si>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</si>
  <si>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</si>
  <si>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</si>
  <si>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</si>
  <si>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</si>
  <si>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</si>
  <si>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</si>
  <si>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</si>
  <si>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</si>
  <si>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</si>
  <si>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</si>
  <si>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</si>
  <si>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</si>
  <si>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</si>
  <si>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</si>
  <si>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</si>
  <si>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</si>
  <si>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</si>
  <si>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</si>
  <si>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</si>
  <si>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</si>
  <si>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</si>
  <si>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</si>
  <si>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</si>
  <si>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</si>
  <si>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</si>
  <si>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</si>
  <si>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</si>
  <si>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</si>
  <si>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</si>
  <si>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</si>
  <si>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</si>
  <si>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</si>
  <si>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</si>
  <si>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</si>
  <si>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</si>
  <si>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</si>
  <si>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</si>
  <si>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</si>
  <si>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</si>
  <si>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</si>
  <si>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</si>
  <si>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</si>
  <si>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</si>
  <si>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</si>
  <si>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</si>
  <si>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</si>
  <si>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</si>
  <si>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</si>
  <si>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</si>
  <si>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</si>
  <si>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</si>
  <si>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</si>
  <si>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</si>
  <si>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</si>
  <si>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</si>
  <si>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</si>
  <si>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</si>
  <si>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</si>
  <si>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</si>
  <si>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</si>
  <si>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</si>
  <si>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</si>
  <si>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</si>
  <si>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</si>
  <si>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</si>
  <si>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</si>
  <si>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</si>
  <si>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</si>
  <si>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</si>
  <si>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</si>
  <si>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</si>
  <si>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</si>
  <si>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</si>
  <si>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</si>
  <si>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</si>
  <si>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</si>
  <si>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</si>
  <si>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</si>
  <si>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</si>
  <si>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</si>
  <si>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</si>
  <si>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</si>
  <si>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</si>
  <si>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</si>
  <si>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</si>
  <si>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</si>
  <si>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</si>
  <si>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</si>
  <si>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</si>
  <si>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</si>
  <si>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</si>
  <si>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</si>
  <si>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</si>
  <si>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</si>
  <si>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</si>
  <si>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</si>
  <si>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</si>
  <si>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</si>
  <si>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</si>
  <si>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</si>
  <si>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</si>
  <si>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</si>
  <si>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</si>
  <si>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</si>
  <si>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</si>
  <si>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</si>
  <si>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</si>
  <si>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</si>
  <si>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</si>
  <si>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</si>
  <si>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</si>
  <si>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</si>
  <si>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</si>
  <si>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</si>
  <si>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</si>
  <si>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</si>
  <si>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</si>
  <si>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</si>
  <si>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</si>
  <si>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</si>
  <si>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</si>
  <si>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</si>
  <si>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</si>
  <si>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</si>
  <si>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</si>
  <si>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</si>
  <si>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</si>
  <si>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</si>
  <si>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</si>
  <si>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</si>
  <si>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</si>
  <si>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</si>
  <si>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</si>
  <si>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</si>
  <si>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</si>
  <si>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</si>
  <si>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</si>
  <si>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</si>
  <si>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</si>
  <si>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</si>
  <si>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</si>
  <si>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</si>
  <si>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</si>
  <si>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</si>
  <si>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</si>
  <si>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</si>
  <si>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</si>
  <si>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</si>
  <si>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</si>
  <si>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</si>
  <si>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</si>
  <si>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</si>
  <si>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</si>
  <si>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</si>
  <si>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</si>
  <si>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</si>
  <si>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</si>
  <si>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</si>
  <si>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</si>
  <si>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</si>
  <si>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</si>
  <si>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</si>
  <si>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</si>
  <si>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</si>
  <si>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</si>
  <si>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</si>
  <si>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</si>
  <si>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</si>
  <si>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</si>
  <si>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</si>
  <si>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</si>
  <si>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</si>
  <si>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</si>
  <si>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</si>
  <si>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</si>
  <si>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</si>
  <si>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</si>
  <si>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</si>
  <si>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</si>
  <si>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</si>
  <si>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</si>
  <si>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</si>
  <si>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</si>
  <si>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</si>
  <si>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</si>
  <si>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</si>
  <si>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</si>
  <si>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</si>
  <si>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</si>
  <si>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</si>
  <si>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</si>
  <si>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</si>
  <si>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</si>
  <si>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</si>
  <si>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</si>
  <si>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</si>
  <si>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</si>
  <si>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</si>
  <si>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</si>
  <si>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</si>
  <si>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</si>
  <si>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</si>
  <si>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</si>
  <si>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</si>
  <si>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</si>
  <si>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</si>
  <si>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</si>
  <si>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</si>
  <si>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</si>
  <si>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</si>
  <si>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</si>
  <si>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</si>
  <si>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</si>
  <si>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</si>
  <si>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</si>
  <si>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</si>
  <si>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</si>
  <si>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</si>
  <si>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</si>
  <si>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</si>
  <si>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</si>
  <si>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</si>
  <si>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</si>
  <si>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</si>
  <si>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</si>
  <si>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</si>
  <si>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</si>
  <si>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</si>
  <si>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</si>
  <si>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</si>
  <si>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</si>
  <si>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</si>
  <si>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</si>
  <si>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</si>
  <si>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</si>
  <si>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</si>
  <si>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</si>
  <si>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</si>
  <si>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</si>
  <si>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</si>
  <si>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</si>
  <si>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</si>
  <si>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</si>
  <si>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</si>
  <si>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</si>
  <si>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</si>
  <si>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</si>
  <si>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</si>
  <si>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</si>
  <si>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</si>
  <si>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</si>
  <si>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</si>
  <si>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</si>
  <si>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</si>
  <si>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</si>
  <si>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</si>
  <si>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</si>
  <si>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</si>
  <si>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</si>
  <si>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</si>
  <si>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</si>
  <si>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</si>
  <si>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</si>
  <si>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</si>
  <si>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</si>
  <si>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</si>
  <si>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</si>
  <si>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</si>
  <si>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</si>
  <si>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</si>
  <si>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</si>
  <si>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</si>
  <si>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</si>
  <si>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</si>
  <si>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</si>
  <si>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</si>
  <si>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</si>
  <si>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</si>
  <si>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</si>
  <si>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</si>
  <si>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</si>
  <si>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</si>
  <si>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</si>
  <si>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</si>
  <si>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</si>
  <si>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</si>
  <si>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</si>
  <si>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</si>
  <si>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</si>
  <si>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</si>
  <si>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</si>
  <si>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</si>
  <si>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</si>
  <si>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</si>
  <si>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</si>
  <si>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</si>
  <si>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</si>
  <si>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</si>
  <si>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</si>
  <si>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</si>
  <si>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</si>
  <si>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</si>
  <si>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</si>
  <si>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</si>
  <si>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</si>
  <si>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</si>
  <si>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</si>
  <si>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</si>
  <si>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</si>
  <si>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</si>
  <si>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</si>
  <si>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</si>
  <si>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</si>
  <si>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</si>
  <si>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</si>
  <si>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</si>
  <si>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</si>
  <si>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</si>
  <si>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</si>
  <si>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</si>
  <si>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</si>
  <si>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</si>
  <si>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</si>
  <si>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</si>
  <si>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</si>
  <si>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</si>
  <si>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</si>
  <si>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</si>
  <si>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</si>
  <si>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</si>
  <si>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</si>
  <si>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</si>
  <si>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</si>
  <si>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</si>
  <si>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</si>
  <si>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</si>
  <si>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</si>
  <si>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</si>
  <si>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</si>
  <si>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</si>
  <si>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</si>
  <si>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</si>
  <si>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</si>
  <si>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</si>
  <si>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</si>
  <si>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</si>
  <si>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</si>
  <si>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</si>
  <si>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</si>
  <si>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</si>
  <si>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</si>
  <si>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</si>
  <si>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</si>
  <si>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</si>
  <si>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</si>
  <si>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</si>
  <si>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</si>
  <si>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</si>
  <si>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</si>
  <si>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</si>
  <si>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</si>
  <si>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</si>
  <si>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</si>
  <si>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</si>
  <si>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</si>
  <si>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</si>
  <si>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</si>
  <si>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</si>
  <si>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</si>
  <si>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</si>
  <si>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</si>
  <si>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</si>
  <si>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</si>
  <si>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</si>
  <si>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</si>
  <si>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</si>
  <si>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</si>
  <si>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</si>
  <si>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</si>
  <si>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</si>
  <si>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</si>
  <si>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</si>
  <si>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</si>
  <si>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</si>
  <si>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</si>
  <si>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</si>
  <si>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</si>
  <si>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</si>
  <si>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</si>
  <si>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</si>
  <si>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</si>
  <si>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</si>
  <si>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</si>
  <si>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</si>
  <si>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</si>
  <si>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</si>
  <si>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</si>
  <si>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</si>
  <si>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</si>
  <si>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</si>
  <si>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</si>
  <si>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</si>
  <si>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</si>
  <si>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</si>
  <si>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</si>
  <si>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</si>
  <si>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</si>
  <si>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</si>
  <si>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</si>
  <si>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</si>
  <si>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</si>
  <si>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</si>
  <si>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</si>
  <si>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</si>
  <si>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</si>
  <si>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</si>
  <si>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</si>
  <si>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</si>
  <si>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</si>
  <si>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</si>
  <si>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</si>
  <si>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</si>
  <si>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</si>
  <si>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</si>
  <si>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</si>
  <si>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</si>
  <si>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</si>
  <si>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</si>
  <si>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</si>
  <si>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</si>
  <si>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</si>
  <si>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</si>
  <si>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</si>
  <si>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</si>
  <si>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</si>
  <si>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</si>
  <si>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</si>
  <si>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</si>
  <si>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</si>
  <si>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</si>
  <si>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</si>
  <si>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</si>
  <si>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</si>
  <si>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</si>
  <si>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</si>
  <si>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</si>
  <si>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</si>
  <si>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</si>
  <si>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</si>
  <si>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</si>
  <si>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</si>
  <si>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</si>
  <si>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</si>
  <si>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</si>
  <si>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</si>
  <si>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</si>
  <si>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</si>
  <si>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</si>
  <si>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</si>
  <si>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</si>
  <si>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</si>
  <si>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</si>
  <si>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</si>
  <si>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</si>
  <si>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</si>
  <si>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</si>
  <si>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</si>
  <si>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</si>
  <si>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</si>
  <si>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</si>
  <si>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</si>
  <si>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</si>
  <si>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</si>
  <si>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</si>
  <si>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</si>
  <si>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</si>
  <si>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</si>
  <si>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</si>
  <si>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</si>
  <si>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</si>
  <si>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</si>
  <si>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</si>
  <si>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</si>
  <si>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</si>
  <si>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</si>
  <si>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</si>
  <si>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</si>
  <si>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</si>
  <si>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</si>
  <si>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</si>
  <si>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</si>
  <si>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</si>
  <si>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</si>
  <si>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</si>
  <si>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</si>
  <si>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</si>
  <si>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</si>
  <si>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</si>
  <si>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</si>
  <si>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</si>
  <si>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</si>
  <si>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</si>
  <si>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</si>
  <si>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</si>
  <si>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</si>
  <si>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</si>
  <si>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</si>
  <si>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</si>
  <si>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</si>
  <si>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</si>
  <si>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</si>
  <si>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</si>
  <si>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</si>
  <si>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</si>
  <si>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</si>
  <si>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</si>
  <si>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</si>
  <si>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</si>
  <si>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</si>
  <si>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</si>
  <si>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</si>
  <si>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</si>
  <si>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</si>
  <si>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</si>
  <si>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</si>
  <si>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</si>
  <si>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</si>
  <si>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</si>
  <si>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</si>
  <si>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</si>
  <si>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</si>
  <si>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</si>
  <si>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</si>
  <si>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</si>
  <si>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</si>
  <si>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</si>
  <si>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</si>
  <si>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</si>
  <si>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</si>
  <si>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</si>
  <si>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</si>
  <si>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</si>
  <si>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</si>
  <si>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</si>
  <si>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</si>
  <si>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</si>
  <si>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</si>
  <si>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</si>
  <si>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</si>
  <si>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</si>
  <si>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</si>
  <si>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</si>
  <si>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</si>
  <si>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</si>
  <si>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</si>
  <si>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</si>
  <si>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</si>
  <si>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</si>
  <si>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</si>
  <si>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</si>
  <si>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</si>
  <si>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</si>
  <si>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</si>
  <si>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</si>
  <si>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</si>
  <si>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</si>
  <si>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</si>
  <si>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</si>
  <si>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</si>
  <si>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</si>
  <si>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</si>
  <si>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</si>
  <si>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</si>
  <si>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</si>
  <si>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</si>
  <si>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</si>
  <si>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</si>
  <si>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</si>
  <si>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</si>
  <si>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</si>
  <si>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</si>
  <si>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</si>
  <si>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</si>
  <si>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</si>
  <si>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</si>
  <si>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</si>
  <si>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</si>
  <si>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</si>
  <si>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</si>
  <si>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</si>
  <si>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</si>
  <si>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</si>
  <si>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</si>
  <si>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</si>
  <si>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</si>
  <si>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</si>
  <si>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</si>
  <si>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</si>
  <si>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</si>
  <si>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</si>
  <si>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</si>
  <si>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</si>
  <si>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</si>
  <si>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</si>
  <si>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</si>
  <si>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</si>
  <si>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</si>
  <si>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</si>
  <si>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</si>
  <si>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</si>
  <si>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</si>
  <si>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</si>
  <si>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</si>
  <si>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</si>
  <si>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</si>
  <si>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</si>
  <si>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</si>
  <si>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</si>
  <si>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</si>
  <si>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</si>
  <si>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</si>
  <si>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</si>
  <si>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</si>
  <si>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</si>
  <si>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</si>
  <si>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</si>
  <si>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</si>
  <si>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</si>
  <si>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</si>
  <si>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</si>
  <si>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</si>
  <si>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</si>
  <si>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</si>
  <si>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</si>
  <si>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</si>
  <si>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</si>
  <si>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</si>
  <si>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</si>
  <si>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</si>
  <si>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</si>
  <si>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</si>
  <si>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</si>
  <si>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</si>
  <si>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</si>
  <si>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</si>
  <si>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</si>
  <si>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</si>
  <si>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</si>
  <si>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</si>
  <si>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</si>
  <si>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</si>
  <si>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</si>
  <si>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</si>
  <si>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</si>
  <si>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</si>
  <si>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</si>
  <si>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</si>
  <si>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</si>
  <si>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</si>
  <si>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</si>
  <si>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</si>
  <si>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</si>
  <si>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</si>
  <si>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</si>
  <si>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</si>
  <si>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</si>
  <si>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</si>
  <si>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</si>
  <si>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</si>
  <si>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</si>
  <si>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</si>
  <si>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</si>
  <si>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</si>
  <si>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</si>
  <si>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</si>
  <si>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</si>
  <si>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</si>
  <si>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</si>
  <si>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</si>
  <si>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</si>
  <si>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</si>
  <si>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</si>
  <si>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</si>
  <si>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</si>
  <si>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</si>
  <si>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</si>
  <si>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</si>
  <si>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</si>
  <si>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</si>
  <si>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</si>
  <si>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</si>
  <si>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</si>
  <si>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</si>
  <si>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</si>
  <si>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</si>
  <si>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</si>
  <si>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</si>
  <si>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</si>
  <si>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</si>
  <si>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</si>
  <si>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</si>
  <si>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</si>
  <si>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</si>
  <si>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</si>
  <si>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</si>
  <si>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</si>
  <si>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</si>
  <si>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</si>
  <si>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</si>
  <si>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</si>
  <si>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</si>
  <si>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</si>
  <si>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</si>
  <si>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</si>
  <si>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</si>
  <si>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</si>
  <si>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</si>
  <si>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</si>
  <si>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</si>
  <si>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</si>
  <si>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</si>
  <si>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</si>
  <si>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</si>
  <si>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</si>
  <si>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</si>
  <si>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</si>
  <si>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</si>
  <si>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</si>
  <si>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</si>
  <si>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</si>
  <si>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</si>
  <si>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</si>
  <si>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</si>
  <si>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</si>
  <si>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</si>
  <si>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</si>
  <si>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</si>
  <si>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</si>
  <si>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</si>
  <si>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</si>
  <si>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</si>
  <si>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</si>
  <si>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</si>
  <si>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</si>
  <si>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</si>
  <si>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</si>
  <si>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</si>
  <si>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</si>
  <si>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</si>
  <si>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</si>
  <si>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</si>
  <si>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</si>
  <si>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</si>
  <si>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</si>
  <si>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</si>
  <si>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</si>
  <si>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</si>
  <si>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</si>
  <si>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</si>
  <si>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</si>
  <si>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</si>
  <si>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</si>
  <si>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</si>
  <si>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</si>
  <si>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</si>
  <si>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</si>
  <si>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</si>
  <si>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</si>
  <si>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</si>
  <si>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</si>
  <si>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</si>
  <si>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</si>
  <si>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</si>
  <si>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</si>
  <si>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</si>
  <si>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</si>
  <si>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</si>
  <si>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</si>
  <si>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</si>
  <si>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</si>
  <si>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</si>
  <si>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</si>
  <si>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</si>
  <si>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</si>
  <si>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</si>
  <si>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</si>
  <si>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</si>
  <si>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</si>
  <si>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</si>
  <si>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</si>
  <si>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</si>
  <si>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</si>
  <si>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</si>
  <si>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</si>
  <si>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</si>
  <si>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</si>
  <si>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</si>
  <si>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</si>
  <si>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</si>
  <si>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</si>
  <si>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</si>
  <si>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</si>
  <si>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</si>
  <si>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</si>
  <si>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</si>
  <si>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</si>
  <si>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</si>
  <si>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</si>
  <si>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</si>
  <si>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</si>
  <si>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</si>
  <si>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</si>
  <si>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</si>
  <si>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</si>
  <si>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</si>
  <si>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</si>
  <si>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</si>
  <si>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</si>
  <si>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</si>
  <si>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</si>
  <si>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</si>
  <si>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</si>
  <si>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</si>
  <si>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</si>
  <si>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</si>
  <si>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</si>
  <si>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</si>
  <si>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</si>
  <si>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</si>
  <si>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</si>
  <si>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</si>
  <si>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</si>
  <si>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</si>
  <si>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</si>
  <si>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</si>
  <si>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</si>
  <si>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</si>
  <si>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</si>
  <si>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</si>
  <si>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</si>
  <si>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</si>
  <si>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</si>
  <si>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</si>
  <si>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</si>
  <si>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</si>
  <si>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</si>
  <si>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</si>
  <si>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</si>
  <si>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</si>
  <si>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</si>
  <si>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</si>
  <si>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</si>
  <si>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</si>
  <si>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</si>
  <si>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</si>
  <si>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</si>
  <si>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</si>
  <si>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</si>
  <si>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</si>
  <si>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</si>
  <si>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</si>
  <si>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</si>
  <si>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</si>
  <si>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</si>
  <si>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</si>
  <si>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</si>
  <si>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</si>
  <si>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</si>
  <si>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</si>
  <si>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</si>
  <si>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</si>
  <si>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</si>
  <si>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</si>
  <si>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</si>
  <si>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</si>
  <si>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</si>
  <si>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</si>
  <si>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</si>
  <si>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</si>
  <si>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</si>
  <si>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</si>
  <si>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</si>
  <si>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</si>
  <si>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</si>
  <si>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</si>
  <si>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</si>
  <si>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</si>
  <si>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</si>
  <si>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</si>
  <si>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</si>
  <si>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</si>
  <si>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</si>
  <si>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</si>
  <si>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</si>
  <si>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</si>
  <si>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</si>
  <si>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</si>
  <si>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</si>
  <si>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</si>
  <si>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</si>
  <si>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</si>
  <si>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</si>
  <si>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</si>
  <si>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</si>
  <si>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</si>
  <si>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</si>
  <si>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</si>
  <si>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</si>
  <si>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</si>
  <si>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</si>
  <si>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</si>
  <si>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</si>
  <si>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</si>
  <si>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</si>
  <si>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</si>
  <si>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</si>
  <si>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</si>
  <si>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</si>
  <si>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</si>
  <si>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</si>
  <si>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</si>
  <si>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</si>
  <si>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</si>
  <si>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</si>
  <si>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</si>
  <si>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</si>
  <si>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</si>
  <si>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</si>
  <si>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</si>
  <si>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</si>
  <si>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</si>
  <si>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</si>
  <si>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</si>
  <si>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</si>
  <si>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</si>
  <si>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</si>
  <si>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</si>
  <si>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</si>
  <si>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</si>
  <si>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</si>
  <si>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</si>
  <si>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</si>
  <si>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</si>
  <si>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</si>
  <si>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</si>
  <si>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</si>
  <si>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</si>
  <si>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</si>
  <si>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</si>
  <si>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</si>
  <si>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</si>
  <si>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</si>
  <si>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</si>
  <si>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</si>
  <si>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</si>
  <si>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</si>
  <si>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</si>
  <si>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</si>
  <si>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</si>
  <si>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</si>
  <si>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</si>
  <si>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</si>
  <si>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</si>
  <si>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</si>
  <si>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</si>
  <si>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</si>
  <si>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</si>
  <si>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</si>
  <si>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</si>
  <si>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</si>
  <si>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</si>
  <si>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</si>
  <si>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</si>
  <si>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</si>
  <si>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</si>
  <si>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</si>
  <si>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</si>
  <si>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</si>
  <si>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</si>
  <si>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</si>
  <si>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</si>
  <si>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</si>
  <si>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</si>
  <si>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</si>
  <si>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</si>
  <si>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</si>
  <si>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</si>
  <si>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</si>
  <si>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</si>
  <si>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</si>
  <si>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</si>
  <si>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</si>
  <si>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</si>
  <si>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</si>
  <si>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</si>
  <si>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</si>
  <si>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</si>
  <si>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</si>
  <si>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</si>
  <si>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</si>
  <si>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</si>
  <si>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</si>
  <si>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</si>
  <si>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</si>
  <si>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</si>
  <si>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</si>
  <si>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</si>
  <si>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</si>
  <si>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</si>
  <si>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</si>
  <si>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</si>
  <si>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</si>
  <si>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</si>
  <si>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</si>
  <si>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</si>
  <si>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</si>
  <si>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</si>
  <si>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</si>
  <si>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</si>
  <si>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</si>
  <si>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</si>
  <si>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</si>
  <si>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</si>
  <si>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</si>
  <si>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</si>
  <si>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</si>
  <si>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</si>
  <si>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</si>
  <si>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</si>
  <si>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</si>
  <si>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</si>
  <si>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</si>
  <si>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</si>
  <si>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</si>
  <si>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</si>
  <si>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</si>
  <si>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</si>
  <si>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</si>
  <si>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</si>
  <si>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</si>
  <si>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</si>
  <si>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</si>
  <si>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</si>
  <si>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</si>
  <si>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</si>
  <si>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</si>
  <si>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</si>
  <si>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</si>
  <si>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</si>
  <si>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</si>
  <si>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</si>
  <si>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</si>
  <si>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</si>
  <si>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</si>
  <si>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</si>
  <si>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</si>
  <si>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</si>
  <si>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</si>
  <si>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</si>
  <si>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</si>
  <si>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</si>
  <si>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</si>
  <si>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</si>
  <si>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</si>
  <si>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</si>
  <si>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</si>
  <si>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</si>
  <si>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</si>
  <si>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</si>
  <si>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</si>
  <si>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</si>
  <si>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</si>
  <si>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</si>
  <si>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</si>
  <si>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</si>
  <si>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</si>
  <si>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</si>
  <si>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</si>
  <si>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</si>
  <si>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</si>
  <si>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</si>
  <si>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</si>
  <si>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</si>
  <si>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</si>
  <si>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</si>
  <si>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</si>
  <si>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</si>
  <si>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</si>
  <si>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</si>
  <si>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</si>
  <si>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</si>
  <si>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</si>
  <si>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</si>
  <si>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</si>
  <si>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</si>
  <si>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</si>
  <si>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</si>
  <si>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</si>
  <si>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</si>
  <si>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</si>
  <si>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</si>
  <si>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</si>
  <si>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</si>
  <si>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</si>
  <si>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</si>
  <si>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</si>
  <si>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</si>
  <si>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</si>
  <si>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</si>
  <si>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</si>
  <si>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</si>
  <si>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</si>
  <si>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</si>
  <si>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</si>
  <si>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</si>
  <si>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</si>
  <si>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</si>
  <si>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</si>
  <si>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</si>
  <si>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</si>
  <si>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</si>
  <si>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</si>
  <si>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</si>
  <si>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</si>
  <si>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</si>
  <si>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</si>
  <si>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</si>
  <si>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</si>
  <si>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</si>
  <si>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</si>
  <si>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</si>
  <si>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</si>
  <si>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</si>
  <si>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</si>
  <si>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</si>
  <si>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</si>
  <si>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</si>
  <si>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</si>
  <si>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</si>
  <si>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</si>
  <si>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</si>
  <si>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</si>
  <si>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</si>
  <si>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</si>
  <si>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</si>
  <si>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</si>
  <si>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</si>
  <si>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</si>
  <si>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</si>
  <si>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</si>
  <si>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</si>
  <si>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</si>
  <si>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</si>
  <si>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</si>
  <si>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</si>
  <si>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</si>
  <si>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</si>
  <si>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</si>
  <si>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</si>
  <si>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</si>
  <si>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</si>
  <si>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</si>
  <si>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</si>
  <si>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</si>
  <si>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</si>
  <si>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</si>
  <si>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</si>
  <si>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</si>
  <si>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</si>
  <si>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</si>
  <si>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</si>
  <si>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</si>
  <si>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</si>
  <si>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</si>
  <si>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</si>
  <si>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</si>
  <si>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</si>
  <si>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</si>
  <si>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</si>
  <si>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</si>
  <si>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</si>
  <si>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</si>
  <si>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</si>
  <si>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</si>
  <si>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</si>
  <si>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</si>
  <si>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</si>
  <si>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</si>
  <si>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</si>
  <si>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</si>
  <si>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</si>
  <si>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</si>
  <si>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</si>
  <si>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</si>
  <si>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</si>
  <si>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</si>
  <si>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</si>
  <si>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</si>
  <si>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</si>
  <si>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</si>
  <si>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</si>
  <si>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</si>
  <si>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</si>
  <si>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</si>
  <si>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</si>
  <si>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</si>
  <si>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</si>
  <si>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</si>
  <si>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</si>
  <si>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</si>
  <si>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</si>
  <si>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</si>
  <si>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</si>
  <si>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</si>
  <si>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</si>
  <si>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</si>
  <si>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</si>
  <si>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</si>
  <si>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</si>
  <si>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</si>
  <si>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</si>
  <si>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</si>
  <si>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</si>
  <si>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</si>
  <si>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</si>
  <si>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</si>
  <si>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</si>
  <si>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</si>
  <si>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</si>
  <si>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</si>
  <si>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</si>
  <si>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</si>
  <si>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</si>
  <si>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</si>
  <si>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</si>
  <si>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</si>
  <si>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</si>
  <si>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</si>
  <si>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</si>
  <si>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</si>
  <si>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</si>
  <si>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</si>
  <si>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</si>
  <si>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</si>
  <si>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</si>
  <si>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</si>
  <si>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</si>
  <si>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</si>
  <si>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</si>
  <si>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</si>
  <si>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</si>
  <si>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</si>
  <si>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</si>
  <si>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</si>
  <si>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</si>
  <si>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</si>
  <si>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</si>
  <si>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</si>
  <si>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</si>
  <si>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</si>
  <si>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</si>
  <si>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</si>
  <si>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</si>
  <si>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</si>
  <si>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</si>
  <si>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</si>
  <si>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</si>
  <si>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</si>
  <si>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</si>
  <si>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</si>
  <si>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</si>
  <si>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</si>
  <si>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</si>
  <si>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</si>
  <si>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</si>
  <si>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</si>
  <si>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</si>
  <si>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</si>
  <si>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</si>
  <si>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</si>
  <si>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</si>
  <si>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</si>
  <si>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</si>
  <si>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</si>
  <si>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</si>
  <si>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</si>
  <si>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</si>
  <si>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</si>
  <si>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</si>
  <si>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</si>
  <si>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</si>
  <si>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</si>
  <si>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</si>
  <si>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</si>
  <si>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</si>
  <si>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</si>
  <si>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</si>
  <si>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</si>
  <si>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</si>
  <si>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</si>
  <si>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</si>
  <si>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</si>
  <si>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</si>
  <si>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</si>
  <si>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</si>
  <si>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</si>
  <si>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</si>
  <si>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</si>
  <si>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</si>
  <si>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</si>
  <si>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</si>
  <si>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</si>
  <si>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</si>
  <si>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</si>
  <si>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</si>
  <si>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</si>
  <si>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</si>
  <si>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</si>
  <si>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</si>
  <si>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</si>
  <si>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</si>
  <si>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</si>
  <si>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</si>
  <si>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</si>
  <si>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</si>
  <si>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</si>
  <si>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</si>
  <si>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</si>
  <si>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</si>
  <si>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</si>
  <si>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</si>
  <si>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</si>
  <si>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</si>
  <si>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</si>
  <si>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</si>
  <si>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</si>
  <si>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</si>
  <si>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</si>
  <si>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</si>
  <si>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</si>
  <si>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</si>
  <si>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</si>
  <si>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</si>
  <si>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</si>
  <si>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</si>
  <si>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</si>
  <si>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</si>
  <si>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</si>
  <si>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</si>
  <si>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</si>
  <si>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</si>
  <si>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</si>
  <si>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</si>
  <si>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</si>
  <si>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</si>
  <si>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</si>
  <si>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</si>
  <si>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</si>
  <si>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</si>
  <si>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</si>
  <si>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</si>
  <si>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</si>
  <si>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</si>
  <si>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</si>
  <si>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</si>
  <si>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</si>
  <si>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</si>
  <si>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</si>
  <si>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</si>
  <si>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</si>
  <si>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</si>
  <si>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</si>
  <si>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</si>
  <si>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</si>
  <si>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</si>
  <si>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</si>
  <si>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</si>
  <si>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</si>
  <si>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</si>
  <si>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</si>
  <si>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</si>
  <si>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</si>
  <si>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</si>
  <si>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</si>
  <si>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</si>
  <si>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</si>
  <si>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</si>
  <si>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</si>
  <si>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</si>
  <si>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</si>
  <si>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</si>
  <si>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</si>
  <si>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</si>
  <si>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</si>
  <si>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</si>
  <si>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</si>
  <si>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</si>
  <si>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</si>
  <si>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</si>
  <si>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</si>
  <si>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</si>
  <si>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</si>
  <si>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</si>
  <si>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</si>
  <si>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</si>
  <si>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</si>
  <si>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</si>
  <si>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</si>
  <si>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</si>
  <si>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</si>
  <si>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</si>
  <si>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</si>
  <si>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</si>
  <si>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</si>
  <si>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</si>
  <si>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</si>
  <si>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</si>
  <si>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</si>
  <si>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</si>
  <si>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</si>
  <si>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</si>
  <si>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</si>
  <si>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</si>
  <si>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</si>
  <si>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</si>
  <si>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</si>
  <si>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</si>
  <si>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</si>
  <si>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</si>
  <si>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</si>
  <si>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</si>
  <si>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</si>
  <si>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</si>
  <si>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</si>
  <si>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</si>
  <si>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</si>
  <si>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</si>
  <si>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</si>
  <si>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</si>
  <si>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</si>
  <si>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</si>
  <si>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</si>
  <si>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</si>
  <si>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</si>
  <si>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</si>
  <si>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</si>
  <si>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</si>
  <si>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</si>
  <si>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</si>
  <si>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</si>
  <si>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</si>
  <si>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</si>
  <si>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</si>
  <si>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</si>
  <si>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</si>
  <si>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</si>
  <si>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</si>
  <si>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</si>
  <si>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</si>
  <si>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</si>
  <si>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</si>
  <si>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</si>
  <si>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</si>
  <si>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</si>
  <si>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</si>
  <si>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</si>
  <si>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</si>
  <si>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</si>
  <si>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</si>
  <si>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</si>
  <si>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</si>
  <si>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</si>
  <si>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</si>
  <si>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</si>
  <si>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</si>
  <si>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</si>
  <si>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</si>
  <si>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</si>
  <si>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</si>
  <si>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</si>
  <si>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</si>
  <si>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</si>
  <si>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</si>
  <si>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</si>
  <si>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</si>
  <si>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</si>
  <si>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</si>
  <si>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</si>
  <si>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</si>
  <si>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</si>
  <si>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</si>
  <si>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</si>
  <si>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</si>
  <si>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</si>
  <si>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</si>
  <si>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</si>
  <si>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</si>
  <si>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</si>
  <si>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</si>
  <si>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</si>
  <si>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</si>
  <si>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</si>
  <si>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</si>
  <si>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</si>
  <si>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</si>
  <si>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</si>
  <si>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</si>
  <si>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</si>
  <si>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</si>
  <si>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</si>
  <si>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</si>
  <si>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</si>
  <si>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</si>
  <si>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</si>
  <si>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</si>
  <si>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</si>
  <si>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</si>
  <si>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</si>
  <si>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</si>
  <si>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</si>
  <si>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</si>
  <si>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</si>
  <si>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</si>
  <si>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</si>
  <si>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</si>
  <si>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</si>
  <si>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</si>
  <si>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</si>
  <si>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</si>
  <si>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</si>
  <si>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</si>
  <si>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</si>
  <si>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</si>
  <si>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</si>
  <si>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</si>
  <si>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</si>
  <si>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</si>
  <si>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</si>
  <si>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</si>
  <si>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</si>
  <si>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</si>
  <si>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</si>
  <si>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</si>
  <si>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</si>
  <si>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</si>
  <si>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</si>
  <si>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</si>
  <si>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</si>
  <si>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</si>
  <si>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</si>
  <si>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</si>
  <si>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</si>
  <si>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</si>
  <si>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</si>
  <si>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</si>
  <si>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</si>
  <si>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</si>
  <si>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</si>
  <si>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</si>
  <si>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</si>
  <si>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</si>
  <si>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</si>
  <si>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</si>
  <si>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</si>
  <si>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</si>
  <si>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</si>
  <si>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</si>
  <si>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</si>
  <si>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</si>
  <si>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</si>
  <si>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</si>
  <si>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</si>
  <si>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</si>
  <si>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</si>
  <si>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</si>
  <si>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</si>
  <si>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</si>
  <si>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</si>
  <si>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</si>
  <si>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</si>
  <si>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</si>
  <si>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</si>
  <si>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</si>
  <si>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</si>
  <si>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</si>
  <si>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</si>
  <si>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</si>
  <si>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</si>
  <si>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</si>
  <si>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</si>
  <si>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</si>
  <si>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</si>
  <si>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</si>
  <si>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</si>
  <si>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</si>
  <si>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</si>
  <si>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</si>
  <si>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</si>
  <si>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</si>
  <si>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</si>
  <si>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</si>
  <si>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</si>
  <si>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</si>
  <si>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</si>
  <si>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</si>
  <si>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</si>
  <si>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</si>
  <si>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</si>
  <si>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</si>
  <si>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</si>
  <si>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</si>
  <si>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</si>
  <si>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</si>
  <si>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</si>
  <si>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</si>
  <si>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</si>
  <si>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</si>
  <si>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</si>
  <si>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</si>
  <si>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</si>
  <si>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</si>
  <si>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</si>
  <si>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</si>
  <si>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</si>
  <si>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</si>
  <si>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</si>
  <si>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</si>
  <si>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</si>
  <si>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</si>
  <si>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</si>
  <si>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</si>
  <si>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</si>
  <si>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</si>
  <si>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</si>
  <si>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</si>
  <si>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</si>
  <si>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</si>
  <si>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</si>
  <si>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</si>
  <si>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</si>
  <si>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</si>
  <si>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</si>
  <si>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</si>
  <si>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</si>
  <si>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</si>
  <si>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</si>
  <si>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</si>
  <si>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</si>
  <si>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</si>
  <si>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</si>
  <si>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</si>
  <si>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</si>
  <si>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</si>
  <si>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</si>
  <si>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</si>
  <si>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</si>
  <si>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</si>
  <si>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</si>
  <si>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</si>
  <si>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</si>
  <si>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</si>
  <si>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</si>
  <si>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</si>
  <si>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</si>
  <si>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</si>
  <si>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</si>
  <si>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</si>
  <si>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</si>
  <si>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</si>
  <si>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</si>
  <si>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</si>
  <si>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</si>
  <si>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</si>
  <si>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</si>
  <si>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</si>
  <si>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</si>
  <si>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</si>
  <si>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</si>
  <si>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</si>
  <si>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</si>
  <si>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</si>
  <si>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</si>
  <si>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</si>
  <si>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</si>
  <si>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</si>
  <si>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</si>
  <si>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</si>
  <si>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</si>
  <si>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</si>
  <si>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</si>
  <si>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</si>
  <si>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</si>
  <si>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</si>
  <si>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</si>
  <si>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</si>
  <si>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</si>
  <si>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</si>
  <si>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</si>
  <si>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</si>
  <si>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</si>
  <si>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</si>
  <si>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</si>
  <si>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</si>
  <si>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</si>
  <si>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</si>
  <si>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</si>
  <si>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</si>
  <si>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</si>
  <si>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</si>
  <si>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</si>
  <si>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</si>
  <si>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</si>
  <si>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</si>
  <si>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</si>
  <si>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</si>
  <si>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</si>
  <si>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</si>
  <si>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</si>
  <si>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</si>
  <si>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</si>
  <si>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</si>
  <si>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</si>
  <si>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</si>
  <si>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</si>
  <si>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</si>
  <si>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</si>
  <si>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</si>
  <si>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</si>
  <si>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</si>
  <si>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</si>
  <si>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</si>
  <si>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</si>
  <si>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</si>
  <si>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</si>
  <si>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</si>
  <si>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</si>
  <si>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</si>
  <si>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</si>
  <si>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</si>
  <si>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</si>
  <si>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</si>
  <si>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</si>
  <si>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</si>
  <si>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</si>
  <si>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</si>
  <si>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</si>
  <si>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</si>
  <si>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</si>
  <si>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</si>
  <si>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</si>
  <si>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</si>
  <si>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</si>
  <si>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</si>
  <si>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</si>
  <si>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</si>
  <si>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</si>
  <si>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</si>
  <si>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</si>
  <si>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</si>
  <si>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</si>
  <si>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</si>
  <si>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</si>
  <si>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</si>
  <si>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</si>
  <si>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</si>
  <si>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</si>
  <si>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</si>
  <si>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</si>
  <si>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</si>
  <si>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</si>
  <si>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</si>
  <si>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</si>
  <si>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</si>
  <si>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</si>
  <si>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</si>
  <si>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</si>
  <si>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</si>
  <si>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</si>
  <si>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</si>
  <si>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</si>
  <si>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</si>
  <si>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</si>
  <si>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</si>
  <si>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</si>
  <si>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</si>
  <si>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</si>
  <si>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</si>
  <si>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</si>
  <si>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</si>
  <si>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</si>
  <si>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</si>
  <si>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</si>
  <si>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</si>
  <si>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</si>
  <si>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</si>
  <si>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</si>
  <si>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</si>
  <si>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</si>
  <si>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</si>
  <si>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</si>
  <si>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</si>
  <si>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</si>
  <si>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</si>
  <si>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</si>
  <si>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</si>
  <si>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</si>
  <si>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</si>
  <si>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</si>
  <si>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</si>
  <si>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</si>
  <si>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</si>
  <si>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</si>
  <si>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</si>
  <si>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</si>
  <si>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</si>
  <si>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</si>
  <si>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</si>
  <si>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</si>
  <si>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</si>
  <si>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</si>
  <si>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</si>
  <si>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</si>
  <si>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</si>
  <si>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</si>
  <si>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</si>
  <si>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</si>
  <si>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</si>
  <si>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</si>
  <si>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</si>
  <si>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</si>
  <si>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</si>
  <si>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</si>
  <si>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</si>
  <si>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</si>
  <si>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</si>
  <si>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</si>
  <si>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</si>
  <si>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</si>
  <si>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</si>
  <si>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</si>
  <si>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</si>
  <si>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</si>
  <si>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</si>
  <si>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</si>
  <si>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</si>
  <si>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</si>
  <si>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</si>
  <si>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</si>
  <si>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</si>
  <si>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</si>
  <si>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</si>
  <si>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</si>
  <si>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</si>
  <si>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</si>
  <si>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</si>
  <si>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</si>
  <si>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</si>
  <si>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</si>
  <si>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</si>
  <si>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</si>
  <si>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</si>
  <si>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</si>
  <si>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</si>
  <si>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</si>
  <si>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</si>
  <si>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</si>
  <si>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</si>
  <si>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</si>
  <si>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</si>
  <si>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</si>
  <si>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</si>
  <si>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</si>
  <si>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</si>
  <si>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</si>
  <si>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</si>
  <si>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</si>
  <si>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</si>
  <si>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</si>
  <si>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</si>
  <si>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</si>
  <si>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</si>
  <si>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</si>
  <si>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</si>
  <si>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</si>
  <si>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</si>
  <si>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</si>
  <si>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</si>
  <si>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</si>
  <si>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</si>
  <si>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</si>
  <si>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</si>
  <si>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</si>
  <si>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</si>
  <si>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</si>
  <si>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</si>
  <si>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</si>
  <si>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</si>
  <si>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</si>
  <si>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</si>
  <si>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</si>
  <si>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</si>
  <si>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</si>
  <si>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</si>
  <si>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</si>
  <si>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</si>
  <si>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</si>
  <si>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</si>
  <si>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</si>
  <si>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</si>
  <si>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</si>
  <si>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</si>
  <si>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</si>
  <si>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</si>
  <si>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</si>
  <si>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</si>
  <si>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</si>
  <si>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</si>
  <si>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</si>
  <si>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</si>
  <si>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</si>
  <si>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</si>
  <si>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</si>
  <si>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</si>
  <si>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</si>
  <si>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</si>
  <si>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</si>
  <si>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</si>
  <si>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</si>
  <si>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</si>
  <si>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</si>
  <si>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</si>
  <si>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</si>
  <si>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</si>
  <si>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</si>
  <si>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</si>
  <si>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</si>
  <si>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</si>
  <si>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</si>
  <si>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</si>
  <si>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</si>
  <si>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</si>
  <si>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</si>
  <si>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</si>
  <si>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</si>
  <si>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</si>
  <si>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</si>
  <si>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</si>
  <si>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</si>
  <si>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</si>
  <si>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</si>
  <si>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</si>
  <si>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</si>
  <si>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</si>
  <si>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</si>
  <si>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</si>
  <si>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</si>
  <si>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</si>
  <si>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</si>
  <si>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</si>
  <si>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</si>
  <si>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</si>
  <si>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</si>
  <si>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</si>
  <si>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</si>
  <si>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</si>
  <si>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</si>
  <si>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</si>
  <si>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</si>
  <si>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</si>
  <si>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</si>
  <si>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</si>
  <si>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</si>
  <si>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</si>
  <si>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</si>
  <si>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</si>
  <si>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</si>
  <si>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</si>
  <si>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</si>
  <si>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</si>
  <si>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</si>
  <si>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</si>
  <si>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</si>
  <si>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</si>
  <si>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</si>
  <si>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</si>
  <si>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</si>
  <si>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</si>
  <si>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</si>
  <si>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</si>
  <si>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</si>
  <si>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</si>
  <si>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</si>
  <si>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</si>
  <si>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</si>
  <si>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</si>
  <si>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</si>
  <si>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</si>
  <si>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</si>
  <si>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</si>
  <si>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</si>
  <si>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</si>
  <si>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</si>
  <si>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</si>
  <si>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</si>
  <si>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</si>
  <si>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</si>
  <si>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</si>
  <si>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</si>
  <si>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</si>
  <si>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</si>
  <si>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</si>
  <si>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</si>
  <si>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</si>
  <si>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</si>
  <si>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</si>
  <si>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</si>
  <si>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</si>
  <si>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</si>
  <si>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</si>
  <si>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</si>
  <si>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</si>
  <si>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</si>
  <si>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</si>
  <si>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</si>
  <si>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</si>
  <si>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</si>
  <si>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</si>
  <si>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</si>
  <si>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</si>
  <si>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</si>
  <si>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</si>
  <si>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</si>
  <si>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</si>
  <si>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</si>
  <si>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</si>
  <si>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</si>
  <si>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</si>
  <si>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</si>
  <si>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</si>
  <si>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</si>
  <si>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</si>
  <si>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</si>
  <si>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</si>
  <si>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</si>
  <si>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</si>
  <si>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</si>
  <si>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</si>
  <si>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</si>
  <si>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</si>
  <si>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</si>
  <si>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</si>
  <si>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</si>
  <si>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</si>
  <si>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</si>
  <si>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</si>
  <si>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</si>
  <si>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</si>
  <si>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</si>
  <si>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</si>
  <si>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</si>
  <si>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</si>
  <si>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</si>
  <si>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</si>
  <si>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</si>
  <si>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</si>
  <si>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</si>
  <si>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</si>
  <si>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</si>
  <si>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</si>
  <si>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</si>
  <si>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</si>
  <si>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</si>
  <si>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</si>
  <si>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</si>
  <si>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</si>
  <si>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</si>
  <si>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</si>
  <si>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</si>
  <si>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</si>
  <si>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</si>
  <si>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</si>
  <si>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</si>
  <si>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</si>
  <si>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</si>
  <si>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</si>
  <si>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</si>
  <si>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</si>
  <si>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</si>
  <si>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</si>
  <si>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</si>
  <si>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</si>
  <si>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</si>
  <si>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</si>
  <si>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</si>
  <si>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</si>
  <si>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</si>
  <si>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</si>
  <si>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</si>
  <si>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</si>
  <si>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</si>
  <si>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</si>
  <si>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</si>
  <si>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</si>
  <si>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</si>
  <si>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</si>
  <si>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</si>
  <si>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</si>
  <si>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</si>
  <si>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</si>
  <si>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</si>
  <si>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</si>
  <si>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</si>
  <si>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</si>
  <si>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</si>
  <si>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</si>
  <si>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</si>
  <si>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</si>
  <si>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</si>
  <si>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</si>
  <si>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</si>
  <si>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</si>
  <si>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</si>
  <si>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</si>
  <si>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</si>
  <si>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</si>
  <si>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</si>
  <si>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</si>
  <si>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</si>
  <si>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</si>
  <si>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</si>
  <si>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</si>
  <si>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</si>
  <si>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</si>
  <si>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</si>
  <si>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</si>
  <si>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</si>
  <si>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</si>
  <si>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</si>
  <si>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</si>
  <si>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</si>
  <si>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</si>
  <si>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</si>
  <si>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</si>
  <si>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</si>
  <si>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</si>
  <si>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</si>
  <si>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</si>
  <si>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</si>
  <si>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</si>
  <si>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</si>
  <si>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</si>
  <si>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</si>
  <si>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</si>
  <si>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</si>
  <si>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</si>
  <si>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</si>
  <si>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</si>
  <si>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</si>
  <si>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</si>
  <si>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</si>
  <si>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</si>
  <si>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</si>
  <si>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</si>
  <si>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</si>
  <si>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</si>
  <si>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</si>
  <si>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</si>
  <si>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</si>
  <si>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</si>
  <si>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</si>
  <si>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</si>
  <si>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</si>
  <si>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</si>
  <si>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</si>
  <si>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</si>
  <si>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</si>
  <si>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</si>
  <si>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</si>
  <si>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</si>
  <si>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</si>
  <si>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</si>
  <si>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</si>
  <si>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</si>
  <si>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</si>
  <si>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</si>
  <si>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</si>
  <si>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</si>
  <si>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</si>
  <si>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</si>
  <si>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</si>
  <si>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</si>
  <si>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</si>
  <si>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</si>
  <si>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</si>
  <si>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</si>
  <si>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</si>
  <si>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</si>
  <si>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</si>
  <si>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</si>
  <si>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</si>
  <si>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</si>
  <si>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</si>
  <si>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</si>
  <si>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</si>
  <si>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</si>
  <si>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</si>
  <si>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</si>
  <si>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</si>
  <si>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</si>
  <si>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</si>
  <si>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</si>
  <si>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</si>
  <si>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</si>
  <si>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</si>
  <si>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</si>
  <si>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</si>
  <si>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</si>
  <si>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</si>
  <si>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</si>
  <si>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</si>
  <si>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</si>
  <si>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</si>
  <si>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</si>
  <si>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</si>
  <si>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</si>
  <si>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</si>
  <si>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</si>
  <si>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</si>
  <si>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</si>
  <si>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</si>
  <si>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</si>
  <si>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</si>
  <si>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</si>
  <si>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</si>
  <si>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</si>
  <si>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</si>
  <si>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</si>
  <si>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</si>
  <si>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</si>
  <si>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</si>
  <si>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</si>
  <si>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</si>
  <si>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</si>
  <si>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</si>
  <si>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</si>
  <si>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</si>
  <si>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</si>
  <si>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</si>
  <si>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</si>
  <si>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</si>
  <si>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</si>
  <si>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</si>
  <si>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</si>
  <si>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</si>
  <si>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</si>
  <si>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</si>
  <si>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</si>
  <si>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</si>
  <si>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</si>
  <si>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</si>
  <si>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</si>
  <si>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</si>
  <si>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</si>
  <si>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</si>
  <si>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</si>
  <si>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</si>
  <si>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</si>
  <si>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</si>
  <si>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</si>
  <si>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</si>
  <si>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</si>
  <si>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</si>
  <si>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</si>
  <si>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</si>
  <si>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</si>
  <si>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</si>
  <si>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</si>
  <si>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</si>
  <si>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</si>
  <si>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</si>
  <si>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</si>
  <si>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</si>
  <si>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</si>
  <si>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</si>
  <si>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</si>
  <si>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</si>
  <si>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</si>
  <si>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</si>
  <si>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</si>
  <si>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</si>
  <si>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</si>
  <si>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</si>
  <si>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</si>
  <si>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</si>
  <si>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</si>
  <si>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</si>
  <si>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</si>
  <si>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</si>
  <si>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</si>
  <si>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</si>
  <si>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</si>
  <si>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</si>
  <si>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</si>
  <si>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</si>
  <si>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</si>
  <si>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</si>
  <si>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</si>
  <si>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</si>
  <si>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</si>
  <si>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</si>
  <si>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</si>
  <si>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</si>
  <si>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</si>
  <si>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</si>
  <si>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</si>
  <si>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</si>
  <si>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</si>
  <si>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</si>
  <si>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</si>
  <si>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</si>
  <si>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</si>
  <si>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</si>
  <si>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</si>
  <si>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</si>
  <si>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</si>
  <si>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</si>
  <si>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</si>
  <si>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</si>
  <si>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</si>
  <si>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</si>
  <si>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</si>
  <si>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</si>
  <si>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</si>
  <si>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</si>
  <si>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</si>
  <si>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</si>
  <si>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</si>
  <si>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</si>
  <si>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</si>
  <si>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</si>
  <si>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</si>
  <si>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</si>
  <si>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</si>
  <si>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</si>
  <si>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</si>
  <si>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</si>
  <si>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</si>
  <si>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</si>
  <si>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</si>
  <si>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</si>
  <si>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</si>
  <si>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</si>
  <si>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</si>
  <si>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</si>
  <si>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</si>
  <si>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</si>
  <si>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</si>
  <si>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</si>
  <si>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</si>
  <si>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</si>
  <si>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</si>
  <si>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</si>
  <si>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</si>
  <si>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</si>
  <si>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</si>
  <si>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</si>
  <si>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</si>
  <si>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</si>
  <si>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</si>
  <si>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</si>
  <si>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</si>
  <si>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</si>
  <si>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</si>
  <si>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</si>
  <si>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</si>
  <si>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</si>
  <si>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</si>
  <si>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</si>
  <si>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</si>
  <si>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</si>
  <si>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</si>
  <si>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</si>
  <si>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</si>
  <si>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</si>
  <si>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</si>
  <si>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</si>
  <si>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</si>
  <si>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</si>
  <si>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</si>
  <si>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</si>
  <si>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</si>
  <si>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</si>
  <si>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</si>
  <si>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</si>
  <si>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</si>
  <si>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</si>
  <si>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</si>
  <si>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</si>
  <si>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</si>
  <si>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</si>
  <si>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</si>
  <si>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</si>
  <si>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</si>
  <si>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</si>
  <si>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</si>
  <si>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</si>
  <si>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</si>
  <si>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</si>
  <si>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</si>
  <si>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</si>
  <si>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</si>
  <si>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</si>
  <si>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</si>
  <si>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</si>
  <si>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</si>
  <si>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</si>
  <si>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</si>
  <si>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</si>
  <si>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</si>
  <si>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</si>
  <si>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</si>
  <si>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</si>
  <si>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</si>
  <si>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</si>
  <si>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</si>
  <si>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</si>
  <si>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</si>
  <si>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</si>
  <si>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</si>
  <si>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</si>
  <si>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</si>
  <si>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</si>
  <si>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</si>
  <si>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</si>
  <si>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</si>
  <si>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</si>
  <si>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</si>
  <si>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</si>
  <si>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</si>
  <si>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</si>
  <si>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</si>
  <si>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</si>
  <si>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</si>
  <si>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</si>
  <si>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</si>
  <si>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</si>
  <si>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</si>
  <si>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</si>
  <si>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</si>
  <si>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</si>
  <si>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</si>
  <si>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</si>
  <si>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</si>
  <si>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</si>
  <si>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</si>
  <si>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</si>
  <si>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</si>
  <si>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</si>
  <si>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</si>
  <si>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</si>
  <si>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</si>
  <si>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</si>
  <si>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</si>
  <si>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</si>
  <si>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</si>
  <si>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</si>
  <si>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</si>
  <si>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</si>
  <si>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</si>
  <si>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</si>
  <si>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</si>
  <si>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</si>
  <si>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</si>
  <si>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</si>
  <si>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</si>
  <si>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</si>
  <si>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</si>
  <si>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</si>
  <si>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</si>
  <si>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</si>
  <si>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</si>
  <si>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</si>
  <si>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</si>
  <si>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</si>
  <si>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</si>
  <si>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</si>
  <si>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</si>
  <si>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</si>
  <si>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</si>
  <si>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</si>
  <si>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</si>
  <si>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</si>
  <si>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</si>
  <si>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</si>
  <si>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</si>
  <si>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</si>
  <si>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</si>
  <si>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</si>
  <si>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</si>
  <si>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</si>
  <si>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</si>
  <si>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</si>
  <si>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</si>
  <si>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</si>
  <si>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</si>
  <si>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</si>
  <si>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</si>
  <si>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</si>
  <si>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</si>
  <si>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</si>
  <si>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</si>
  <si>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</si>
  <si>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</si>
  <si>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</si>
  <si>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</si>
  <si>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</si>
  <si>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</si>
  <si>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</si>
  <si>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</si>
  <si>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</si>
  <si>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</si>
  <si>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</si>
  <si>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</si>
  <si>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</si>
  <si>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</si>
  <si>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</si>
  <si>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</si>
  <si>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</si>
  <si>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</si>
  <si>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</si>
  <si>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</si>
  <si>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</si>
  <si>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</si>
  <si>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</si>
  <si>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</si>
  <si>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</si>
  <si>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</si>
  <si>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</si>
  <si>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</si>
  <si>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</si>
  <si>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</si>
  <si>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</si>
  <si>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</si>
  <si>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</si>
  <si>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</si>
  <si>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</si>
  <si>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</si>
  <si>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</si>
  <si>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</si>
  <si>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</si>
  <si>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</si>
  <si>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</si>
  <si>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</si>
  <si>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</si>
  <si>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</si>
  <si>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</si>
  <si>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</si>
  <si>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</si>
  <si>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</si>
  <si>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</si>
  <si>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</si>
  <si>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</si>
  <si>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</si>
  <si>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</si>
  <si>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</si>
  <si>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</si>
  <si>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</si>
  <si>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</si>
  <si>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</si>
  <si>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</si>
  <si>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</si>
  <si>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</si>
  <si>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</si>
  <si>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</si>
  <si>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</si>
  <si>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</si>
  <si>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</si>
  <si>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</si>
  <si>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</si>
  <si>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</si>
  <si>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</si>
  <si>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</si>
  <si>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</si>
  <si>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</si>
  <si>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</si>
  <si>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</si>
  <si>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</si>
  <si>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</si>
  <si>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</si>
  <si>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</si>
  <si>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</si>
  <si>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</si>
  <si>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</si>
  <si>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</si>
  <si>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</si>
  <si>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</si>
  <si>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</si>
  <si>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</si>
  <si>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</si>
  <si>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</si>
  <si>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</si>
  <si>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</si>
  <si>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</si>
  <si>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</si>
  <si>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</si>
  <si>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</si>
  <si>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</si>
  <si>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</si>
  <si>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</si>
  <si>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</si>
  <si>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</si>
  <si>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</si>
  <si>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</si>
  <si>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</si>
  <si>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</si>
  <si>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</si>
  <si>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</si>
  <si>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</si>
  <si>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</si>
  <si>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</si>
  <si>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</si>
  <si>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</si>
  <si>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</si>
  <si>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</si>
  <si>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</si>
  <si>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</si>
  <si>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</si>
  <si>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</si>
  <si>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</si>
  <si>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</si>
  <si>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</si>
  <si>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</si>
  <si>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</si>
  <si>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</si>
  <si>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</si>
  <si>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</si>
  <si>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</si>
  <si>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</si>
  <si>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</si>
  <si>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</si>
  <si>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</si>
  <si>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</si>
  <si>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</si>
  <si>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</si>
  <si>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</si>
  <si>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</si>
  <si>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</si>
  <si>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</si>
  <si>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</si>
  <si>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</si>
  <si>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</si>
  <si>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</si>
  <si>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</si>
  <si>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</si>
  <si>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</si>
  <si>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</si>
  <si>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</si>
  <si>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</si>
  <si>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</si>
  <si>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</si>
  <si>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</si>
  <si>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</si>
  <si>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</si>
  <si>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</si>
  <si>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</si>
  <si>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</si>
  <si>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</si>
  <si>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</si>
  <si>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</si>
  <si>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</si>
  <si>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</si>
  <si>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</si>
  <si>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</si>
  <si>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</si>
  <si>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</si>
  <si>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</si>
  <si>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</si>
  <si>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</si>
  <si>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</si>
  <si>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</si>
  <si>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</si>
  <si>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</si>
  <si>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</si>
  <si>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</si>
  <si>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</si>
  <si>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</si>
  <si>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</si>
  <si>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</si>
  <si>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</si>
  <si>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</si>
  <si>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</si>
  <si>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</si>
  <si>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</si>
  <si>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</si>
  <si>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</si>
  <si>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</si>
  <si>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</si>
  <si>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</si>
  <si>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</si>
  <si>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</si>
  <si>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</si>
  <si>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</si>
  <si>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</si>
  <si>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</si>
  <si>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</si>
  <si>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</si>
  <si>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</si>
  <si>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</si>
  <si>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</si>
  <si>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</si>
  <si>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</si>
  <si>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</si>
  <si>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</si>
  <si>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</si>
  <si>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</si>
  <si>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</si>
  <si>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</si>
  <si>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</si>
  <si>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</si>
  <si>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</si>
  <si>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</si>
  <si>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</si>
  <si>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</si>
  <si>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</si>
  <si>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</si>
  <si>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</si>
  <si>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</si>
  <si>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</si>
  <si>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</si>
  <si>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</si>
  <si>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</si>
  <si>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</si>
  <si>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</si>
  <si>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</si>
  <si>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</si>
  <si>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</si>
  <si>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</si>
  <si>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</si>
  <si>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</si>
  <si>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</si>
  <si>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</si>
  <si>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</si>
  <si>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</si>
  <si>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</si>
  <si>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</si>
  <si>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</si>
  <si>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</si>
  <si>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</si>
  <si>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</si>
  <si>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</si>
  <si>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</si>
  <si>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</si>
  <si>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</si>
  <si>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</si>
  <si>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</si>
  <si>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</si>
  <si>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</si>
  <si>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</si>
  <si>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</si>
  <si>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</si>
  <si>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</si>
  <si>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</si>
  <si>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</si>
  <si>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</si>
  <si>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</si>
  <si>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</si>
  <si>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</si>
  <si>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</si>
  <si>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</si>
  <si>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</si>
  <si>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</si>
  <si>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</si>
  <si>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</si>
  <si>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</si>
  <si>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</si>
  <si>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</si>
  <si>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</si>
  <si>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</si>
  <si>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</si>
  <si>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</si>
  <si>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</si>
  <si>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</si>
  <si>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</si>
  <si>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</si>
  <si>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</si>
  <si>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</si>
  <si>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</si>
  <si>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</si>
  <si>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</si>
  <si>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</si>
  <si>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</si>
  <si>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</si>
  <si>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</si>
  <si>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</si>
  <si>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</si>
  <si>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</si>
  <si>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</si>
  <si>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</si>
  <si>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</si>
  <si>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</si>
  <si>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</si>
  <si>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</si>
  <si>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</si>
  <si>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</si>
  <si>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</si>
  <si>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</si>
  <si>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</si>
  <si>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</si>
  <si>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</si>
  <si>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</si>
  <si>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</si>
  <si>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</si>
  <si>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</si>
  <si>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</si>
  <si>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</si>
  <si>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</si>
  <si>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</si>
  <si>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</si>
  <si>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</si>
  <si>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</si>
  <si>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</si>
  <si>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</si>
  <si>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</si>
  <si>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</si>
  <si>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</si>
  <si>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</si>
  <si>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</si>
  <si>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</si>
  <si>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</si>
  <si>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</si>
  <si>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</si>
  <si>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</si>
  <si>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</si>
  <si>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</si>
  <si>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</si>
  <si>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</si>
  <si>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</si>
  <si>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</si>
  <si>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</si>
  <si>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</si>
  <si>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</si>
  <si>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</si>
  <si>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</si>
  <si>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</si>
  <si>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</si>
  <si>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</si>
  <si>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</si>
  <si>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</si>
  <si>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</si>
  <si>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</si>
  <si>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</si>
  <si>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</si>
  <si>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</si>
  <si>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</si>
  <si>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</si>
  <si>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</si>
  <si>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</si>
  <si>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</si>
  <si>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</si>
  <si>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</si>
  <si>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</si>
  <si>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</si>
  <si>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</si>
  <si>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</si>
  <si>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</si>
  <si>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</si>
  <si>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</si>
  <si>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</si>
  <si>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</si>
  <si>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</si>
  <si>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</si>
  <si>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</si>
  <si>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</si>
  <si>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</si>
  <si>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</si>
  <si>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</si>
  <si>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</si>
  <si>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</si>
  <si>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</si>
  <si>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</si>
  <si>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</si>
  <si>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</si>
  <si>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</si>
  <si>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</si>
  <si>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</si>
  <si>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</si>
  <si>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</si>
  <si>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</si>
  <si>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</si>
  <si>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</si>
  <si>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</si>
  <si>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</si>
  <si>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</si>
  <si>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</si>
  <si>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</si>
  <si>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</si>
  <si>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</si>
  <si>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</si>
  <si>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</si>
  <si>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</si>
  <si>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</si>
  <si>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</si>
  <si>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</si>
  <si>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</si>
  <si>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</si>
  <si>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</si>
  <si>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</si>
  <si>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</si>
  <si>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</si>
  <si>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</si>
  <si>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</si>
  <si>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</si>
  <si>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</si>
  <si>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</si>
  <si>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</si>
  <si>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</si>
  <si>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</si>
  <si>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</si>
  <si>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</si>
  <si>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</si>
  <si>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</si>
  <si>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</si>
  <si>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</si>
  <si>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</si>
  <si>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</si>
  <si>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</si>
  <si>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</si>
  <si>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</si>
  <si>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</si>
  <si>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</si>
  <si>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</si>
  <si>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</si>
  <si>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</si>
  <si>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</si>
  <si>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</si>
  <si>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</si>
  <si>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</si>
  <si>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</si>
  <si>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</si>
  <si>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</si>
  <si>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</si>
  <si>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</si>
  <si>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</si>
  <si>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</si>
  <si>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</si>
  <si>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</si>
  <si>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</si>
  <si>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</si>
  <si>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</si>
  <si>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</si>
  <si>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</si>
  <si>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</si>
  <si>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</si>
  <si>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</si>
  <si>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</si>
  <si>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</si>
  <si>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</si>
  <si>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</si>
  <si>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</si>
  <si>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</si>
  <si>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</si>
  <si>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</si>
  <si>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</si>
  <si>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</si>
  <si>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</si>
  <si>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</si>
  <si>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</si>
  <si>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</si>
  <si>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</si>
  <si>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</si>
  <si>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</si>
  <si>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</si>
  <si>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</si>
  <si>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</si>
  <si>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</si>
  <si>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</si>
  <si>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</si>
  <si>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</si>
  <si>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</si>
  <si>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</si>
  <si>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</si>
  <si>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</si>
  <si>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</si>
  <si>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</si>
  <si>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</si>
  <si>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</si>
  <si>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</si>
  <si>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</si>
  <si>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</si>
  <si>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</si>
  <si>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</si>
  <si>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</si>
  <si>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</si>
  <si>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</si>
  <si>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</si>
  <si>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</si>
  <si>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</si>
  <si>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</si>
  <si>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</si>
  <si>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</si>
  <si>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</si>
  <si>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</si>
  <si>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</si>
  <si>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</si>
  <si>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</si>
  <si>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</si>
  <si>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</si>
  <si>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</si>
  <si>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</si>
  <si>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</si>
  <si>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</si>
  <si>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</si>
  <si>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</si>
  <si>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</si>
  <si>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</si>
  <si>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</si>
  <si>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</si>
  <si>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</si>
  <si>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</si>
  <si>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</si>
  <si>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</si>
  <si>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</si>
  <si>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</si>
  <si>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</si>
  <si>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</si>
  <si>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</si>
  <si>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</si>
  <si>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</si>
  <si>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</si>
  <si>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</si>
  <si>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</si>
  <si>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</si>
  <si>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</si>
  <si>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</si>
  <si>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</si>
  <si>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</si>
  <si>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</si>
  <si>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</si>
  <si>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</si>
  <si>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</si>
  <si>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</si>
  <si>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</si>
  <si>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</si>
  <si>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</si>
  <si>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</si>
  <si>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</si>
  <si>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</si>
  <si>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</si>
  <si>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</si>
  <si>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</si>
  <si>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</si>
  <si>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</si>
  <si>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</si>
  <si>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</si>
  <si>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</si>
  <si>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</si>
  <si>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</si>
  <si>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</si>
  <si>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</si>
  <si>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</si>
  <si>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</si>
  <si>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</si>
  <si>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</si>
  <si>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</si>
  <si>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</si>
  <si>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</si>
  <si>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</si>
  <si>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</si>
  <si>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</si>
  <si>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</si>
  <si>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</si>
  <si>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</si>
  <si>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</si>
  <si>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</si>
  <si>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</si>
  <si>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</si>
  <si>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</si>
  <si>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</si>
  <si>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</si>
  <si>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</si>
  <si>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</si>
  <si>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</si>
  <si>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</si>
  <si>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</si>
  <si>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</si>
  <si>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</si>
  <si>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</si>
  <si>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</si>
  <si>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</si>
  <si>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</si>
  <si>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</si>
  <si>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</si>
  <si>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</si>
  <si>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</si>
  <si>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</si>
  <si>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</si>
  <si>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</si>
  <si>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</si>
  <si>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</si>
  <si>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</si>
  <si>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</si>
  <si>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</si>
  <si>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</si>
  <si>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</si>
  <si>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</si>
  <si>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</si>
  <si>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</si>
  <si>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</si>
  <si>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</si>
  <si>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</si>
  <si>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</si>
  <si>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</si>
  <si>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</si>
  <si>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</si>
  <si>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</si>
  <si>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</si>
  <si>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</si>
  <si>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</si>
  <si>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</si>
  <si>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</si>
  <si>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</si>
  <si>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</si>
  <si>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</si>
  <si>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</si>
  <si>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</si>
  <si>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</si>
  <si>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</si>
  <si>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</si>
  <si>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</si>
  <si>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</si>
  <si>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</si>
  <si>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</si>
  <si>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</si>
  <si>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</si>
  <si>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</si>
  <si>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</si>
  <si>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</si>
  <si>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</si>
  <si>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</si>
  <si>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</si>
  <si>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</si>
  <si>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</si>
  <si>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</si>
  <si>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</si>
  <si>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</si>
  <si>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</si>
  <si>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</si>
  <si>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</si>
  <si>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</si>
  <si>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</si>
  <si>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</si>
  <si>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</si>
  <si>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</si>
  <si>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</si>
  <si>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</si>
  <si>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</si>
  <si>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</si>
  <si>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</si>
  <si>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</si>
  <si>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</si>
  <si>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</si>
  <si>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</si>
  <si>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</si>
  <si>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</si>
  <si>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</si>
  <si>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</si>
  <si>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</si>
  <si>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</si>
  <si>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</si>
  <si>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</si>
  <si>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</si>
  <si>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</si>
  <si>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</si>
  <si>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</si>
  <si>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</si>
  <si>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</si>
  <si>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</si>
  <si>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</si>
  <si>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</si>
  <si>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</si>
  <si>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</si>
  <si>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</si>
  <si>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</si>
  <si>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</si>
  <si>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</si>
  <si>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</si>
  <si>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</si>
  <si>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</si>
  <si>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</si>
  <si>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</si>
  <si>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</si>
  <si>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</si>
  <si>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</si>
  <si>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</si>
  <si>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</si>
  <si>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</si>
  <si>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</si>
  <si>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</si>
  <si>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</si>
  <si>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</si>
  <si>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</si>
  <si>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</si>
  <si>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</si>
  <si>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</si>
  <si>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</si>
  <si>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</si>
  <si>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</si>
  <si>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</si>
  <si>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</si>
  <si>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</si>
  <si>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</si>
  <si>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</si>
  <si>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</si>
  <si>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</si>
  <si>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</si>
  <si>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</si>
  <si>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</si>
  <si>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</si>
  <si>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</si>
  <si>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</si>
  <si>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</si>
  <si>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</si>
  <si>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</si>
  <si>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</si>
  <si>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</si>
  <si>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</si>
  <si>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</si>
  <si>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</si>
  <si>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</si>
  <si>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</si>
  <si>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</si>
  <si>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</si>
  <si>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</si>
  <si>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</si>
  <si>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</si>
  <si>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</si>
  <si>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</si>
  <si>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</si>
  <si>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</si>
  <si>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</si>
  <si>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</si>
  <si>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</si>
  <si>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</si>
  <si>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</si>
  <si>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</si>
  <si>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</si>
  <si>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</si>
  <si>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</si>
  <si>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</si>
  <si>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</si>
  <si>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</si>
  <si>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</si>
  <si>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</si>
  <si>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</si>
  <si>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</si>
  <si>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</si>
  <si>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</si>
  <si>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</si>
  <si>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</si>
  <si>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</si>
  <si>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</si>
  <si>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</si>
  <si>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</si>
  <si>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</si>
  <si>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</si>
  <si>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</si>
  <si>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</si>
  <si>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</si>
  <si>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</si>
  <si>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</si>
  <si>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</si>
  <si>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</si>
  <si>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</si>
  <si>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</si>
  <si>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</si>
  <si>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</si>
  <si>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</si>
  <si>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</si>
  <si>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</si>
  <si>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</si>
  <si>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</si>
  <si>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</si>
  <si>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</si>
  <si>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</si>
  <si>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</si>
  <si>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</si>
  <si>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</si>
  <si>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</si>
  <si>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</si>
  <si>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</si>
  <si>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</si>
  <si>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</si>
  <si>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</si>
  <si>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</si>
  <si>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</si>
  <si>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</si>
  <si>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</si>
  <si>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</si>
  <si>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</si>
  <si>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</si>
  <si>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</si>
  <si>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</si>
  <si>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</si>
  <si>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</si>
  <si>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</si>
  <si>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</si>
  <si>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</si>
  <si>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</si>
  <si>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</si>
  <si>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</si>
  <si>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</si>
  <si>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</si>
  <si>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</si>
  <si>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</si>
  <si>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</si>
  <si>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</si>
  <si>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</si>
  <si>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</si>
  <si>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</si>
  <si>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</si>
  <si>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</si>
  <si>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</si>
  <si>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</si>
  <si>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</si>
  <si>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</si>
  <si>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</si>
  <si>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</si>
  <si>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</si>
  <si>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</si>
  <si>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</si>
  <si>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</si>
  <si>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</si>
  <si>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</si>
  <si>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</si>
  <si>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</si>
  <si>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</si>
  <si>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</si>
  <si>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</si>
  <si>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</si>
  <si>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</si>
  <si>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</si>
  <si>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</si>
  <si>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</si>
  <si>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</si>
  <si>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</si>
  <si>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</si>
  <si>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</si>
  <si>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</si>
  <si>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</si>
  <si>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</si>
  <si>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</si>
  <si>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</si>
  <si>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</si>
  <si>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</si>
  <si>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</si>
  <si>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</si>
  <si>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</si>
  <si>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</si>
  <si>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</si>
  <si>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</si>
  <si>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</si>
  <si>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</si>
  <si>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</si>
  <si>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</si>
  <si>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</si>
  <si>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</si>
  <si>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</si>
  <si>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</si>
  <si>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</si>
  <si>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</si>
  <si>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</si>
  <si>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</si>
  <si>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</si>
  <si>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</si>
  <si>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</si>
  <si>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</si>
  <si>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</si>
  <si>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</si>
  <si>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</si>
  <si>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</si>
  <si>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</si>
  <si>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</si>
  <si>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</si>
  <si>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</si>
  <si>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</si>
  <si>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</si>
  <si>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</si>
  <si>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</si>
  <si>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</si>
  <si>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</si>
  <si>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</si>
  <si>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</si>
  <si>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</si>
  <si>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</si>
  <si>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</si>
  <si>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</si>
  <si>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</si>
  <si>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</si>
  <si>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</si>
  <si>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</si>
  <si>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</si>
  <si>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</si>
  <si>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</si>
  <si>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</si>
  <si>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</si>
  <si>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</si>
  <si>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</si>
  <si>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</si>
  <si>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</si>
  <si>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</si>
  <si>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</si>
  <si>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</si>
  <si>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</si>
  <si>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</si>
  <si>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</si>
  <si>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</si>
  <si>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</si>
  <si>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</si>
  <si>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</si>
  <si>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</si>
  <si>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</si>
  <si>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</si>
  <si>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</si>
  <si>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</si>
  <si>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</si>
  <si>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</si>
  <si>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</si>
  <si>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</si>
  <si>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</si>
  <si>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</si>
  <si>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</si>
  <si>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</si>
  <si>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</si>
  <si>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</si>
  <si>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</si>
  <si>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</si>
  <si>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</si>
  <si>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</si>
  <si>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</si>
  <si>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</si>
  <si>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</si>
  <si>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</si>
  <si>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</si>
  <si>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</si>
  <si>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</si>
  <si>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</si>
  <si>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</si>
  <si>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</si>
  <si>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</si>
  <si>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</si>
  <si>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</si>
  <si>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</si>
  <si>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</si>
  <si>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</si>
  <si>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</si>
  <si>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</si>
  <si>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</si>
  <si>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</si>
  <si>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</si>
  <si>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</si>
  <si>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</si>
  <si>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</si>
  <si>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</si>
  <si>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</si>
  <si>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</si>
  <si>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</si>
  <si>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</si>
  <si>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</si>
  <si>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</si>
  <si>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</si>
  <si>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</si>
  <si>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</si>
  <si>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</si>
  <si>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</si>
  <si>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</si>
  <si>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</si>
  <si>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</si>
  <si>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</si>
  <si>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</si>
  <si>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</si>
  <si>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</si>
  <si>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</si>
  <si>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</si>
  <si>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</si>
  <si>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</si>
  <si>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</si>
  <si>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</si>
  <si>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</si>
  <si>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</si>
  <si>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</si>
  <si>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</si>
  <si>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</si>
  <si>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</si>
  <si>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</si>
  <si>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</si>
  <si>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</si>
  <si>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</si>
  <si>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</si>
  <si>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</si>
  <si>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</si>
  <si>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</si>
  <si>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</si>
  <si>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</si>
  <si>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</si>
  <si>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</si>
  <si>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</si>
  <si>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</si>
  <si>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</si>
  <si>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</si>
  <si>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</si>
  <si>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</si>
  <si>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</si>
  <si>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</si>
  <si>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</si>
  <si>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</si>
  <si>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</si>
  <si>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</si>
  <si>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</si>
  <si>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</si>
  <si>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</si>
  <si>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</si>
  <si>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</si>
  <si>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</si>
  <si>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</si>
  <si>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</si>
  <si>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</si>
  <si>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</si>
  <si>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</si>
  <si>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</si>
  <si>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</si>
  <si>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</si>
  <si>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</si>
  <si>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</si>
  <si>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</si>
  <si>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</si>
  <si>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</si>
  <si>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</si>
  <si>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</si>
  <si>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</si>
  <si>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</si>
  <si>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</si>
  <si>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</si>
  <si>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</si>
  <si>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</si>
  <si>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</si>
  <si>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</si>
  <si>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</si>
  <si>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</si>
  <si>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</si>
  <si>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</si>
  <si>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</si>
  <si>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</si>
  <si>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</si>
  <si>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</si>
  <si>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</si>
  <si>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</si>
  <si>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</si>
  <si>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</si>
  <si>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</si>
  <si>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</si>
  <si>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</si>
  <si>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</si>
  <si>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</si>
  <si>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</si>
  <si>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</si>
  <si>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</si>
  <si>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</si>
  <si>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</si>
  <si>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</si>
  <si>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</si>
  <si>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</si>
  <si>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</si>
  <si>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</si>
  <si>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</si>
  <si>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</si>
  <si>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</si>
  <si>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</si>
  <si>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</si>
  <si>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</si>
  <si>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</si>
  <si>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</si>
  <si>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</si>
  <si>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</si>
  <si>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</si>
  <si>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</si>
  <si>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</si>
  <si>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</si>
  <si>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</si>
  <si>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</si>
  <si>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</si>
  <si>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</si>
  <si>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</si>
  <si>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</si>
  <si>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</si>
  <si>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</si>
  <si>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</si>
  <si>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</si>
  <si>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</si>
  <si>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</si>
  <si>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</si>
  <si>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</si>
  <si>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</si>
  <si>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</si>
  <si>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</si>
  <si>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</si>
  <si>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</si>
  <si>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</si>
  <si>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</si>
  <si>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</si>
  <si>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</si>
  <si>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</si>
  <si>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</si>
  <si>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</si>
  <si>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</si>
  <si>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</si>
  <si>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</si>
  <si>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</si>
  <si>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</si>
  <si>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</si>
  <si>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</si>
  <si>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</si>
  <si>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</si>
  <si>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</si>
  <si>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</si>
  <si>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</si>
  <si>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</si>
  <si>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</si>
  <si>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</si>
  <si>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</si>
  <si>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</si>
  <si>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</si>
  <si>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</si>
  <si>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</si>
  <si>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</si>
  <si>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</si>
  <si>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</si>
  <si>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</si>
  <si>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</si>
  <si>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</si>
  <si>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</si>
  <si>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</si>
  <si>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</si>
  <si>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</si>
  <si>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</si>
  <si>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</si>
  <si>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</si>
  <si>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</si>
  <si>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</si>
  <si>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</si>
  <si>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</si>
  <si>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</si>
  <si>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</si>
  <si>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</si>
  <si>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</si>
  <si>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</si>
  <si>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</si>
  <si>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</si>
  <si>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</si>
  <si>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</si>
  <si>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</si>
  <si>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</si>
  <si>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</si>
  <si>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</si>
  <si>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</si>
  <si>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</si>
  <si>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</si>
  <si>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</si>
  <si>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</si>
  <si>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</si>
  <si>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</si>
  <si>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</si>
  <si>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</si>
  <si>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</si>
  <si>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</si>
  <si>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</si>
  <si>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</si>
  <si>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</si>
  <si>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</si>
  <si>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</si>
  <si>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</si>
  <si>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</si>
  <si>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</si>
  <si>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</si>
  <si>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</si>
  <si>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</si>
  <si>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</si>
  <si>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</si>
  <si>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</si>
  <si>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</si>
  <si>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</si>
  <si>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</si>
  <si>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</si>
  <si>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</si>
  <si>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</si>
  <si>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</si>
  <si>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</si>
  <si>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</si>
  <si>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</si>
  <si>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</si>
  <si>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</si>
  <si>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</si>
  <si>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</si>
  <si>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</si>
  <si>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</si>
  <si>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</si>
  <si>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</si>
  <si>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</si>
  <si>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</si>
  <si>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</si>
  <si>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</si>
  <si>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</si>
  <si>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</si>
  <si>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</si>
  <si>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</si>
  <si>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</si>
  <si>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</si>
  <si>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</si>
  <si>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</si>
  <si>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</si>
  <si>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</si>
  <si>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</si>
  <si>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</si>
  <si>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</si>
  <si>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</si>
  <si>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</si>
  <si>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</si>
  <si>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</si>
  <si>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</si>
  <si>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</si>
  <si>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</si>
  <si>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</si>
  <si>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</si>
  <si>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</si>
  <si>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</si>
  <si>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</si>
  <si>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</si>
  <si>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</si>
  <si>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</si>
  <si>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</si>
  <si>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</si>
  <si>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</si>
  <si>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</si>
  <si>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</si>
  <si>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</si>
  <si>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</si>
  <si>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</si>
  <si>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</si>
  <si>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</si>
  <si>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</si>
  <si>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</si>
  <si>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</si>
  <si>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</si>
  <si>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</si>
  <si>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</si>
  <si>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</si>
  <si>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</si>
  <si>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</si>
  <si>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</si>
  <si>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</si>
  <si>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</si>
  <si>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</si>
  <si>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</si>
  <si>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</si>
  <si>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</si>
  <si>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</si>
  <si>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</si>
  <si>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</si>
  <si>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</si>
  <si>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</si>
  <si>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</si>
  <si>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</si>
  <si>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</si>
  <si>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</si>
  <si>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</si>
  <si>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</si>
  <si>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</si>
  <si>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</si>
  <si>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</si>
  <si>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</si>
  <si>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</si>
  <si>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</si>
  <si>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</si>
  <si>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</si>
  <si>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</si>
  <si>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</si>
  <si>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</si>
  <si>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</si>
  <si>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</si>
  <si>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</si>
  <si>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</si>
  <si>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</si>
  <si>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</si>
  <si>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</si>
  <si>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</si>
  <si>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</si>
  <si>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</si>
  <si>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</si>
  <si>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</si>
  <si>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</si>
  <si>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</si>
  <si>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</si>
  <si>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</si>
  <si>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</si>
  <si>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</si>
  <si>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</si>
  <si>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</si>
  <si>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</si>
  <si>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</si>
  <si>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</si>
  <si>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</si>
  <si>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</si>
  <si>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</si>
  <si>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</si>
  <si>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</si>
  <si>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</si>
  <si>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</si>
  <si>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</si>
  <si>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</si>
  <si>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</si>
  <si>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</si>
  <si>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</si>
  <si>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</si>
  <si>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</si>
  <si>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</si>
  <si>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</si>
  <si>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</si>
  <si>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</si>
  <si>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</si>
  <si>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</si>
  <si>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</si>
  <si>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</si>
  <si>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</si>
  <si>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</si>
  <si>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</si>
  <si>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</si>
  <si>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</si>
  <si>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</si>
  <si>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</si>
  <si>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</si>
  <si>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</si>
  <si>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</si>
  <si>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</si>
  <si>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</si>
  <si>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</si>
  <si>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</si>
  <si>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</si>
  <si>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</si>
  <si>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</si>
  <si>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</si>
  <si>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</si>
  <si>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</si>
  <si>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</si>
  <si>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</si>
  <si>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</si>
  <si>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</si>
  <si>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</si>
  <si>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</si>
  <si>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</si>
  <si>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</si>
  <si>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</si>
  <si>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</si>
  <si>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</si>
  <si>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</si>
  <si>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</si>
  <si>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</si>
  <si>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</si>
  <si>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</si>
  <si>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</si>
  <si>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</si>
  <si>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</si>
  <si>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</si>
  <si>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</si>
  <si>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</si>
  <si>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</si>
  <si>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</si>
  <si>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</si>
  <si>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</si>
  <si>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</si>
  <si>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</si>
  <si>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</si>
  <si>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</si>
  <si>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</si>
  <si>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</si>
  <si>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</si>
  <si>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</si>
  <si>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</si>
  <si>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</si>
  <si>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</si>
  <si>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</si>
  <si>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</si>
  <si>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</si>
  <si>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</si>
  <si>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</si>
  <si>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</si>
  <si>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</si>
  <si>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</si>
  <si>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</si>
  <si>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</si>
  <si>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</si>
  <si>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</si>
  <si>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</si>
  <si>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</si>
  <si>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</si>
  <si>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</si>
  <si>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</si>
  <si>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</si>
  <si>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</si>
  <si>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</si>
  <si>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</si>
  <si>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</si>
  <si>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</si>
  <si>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</si>
  <si>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</si>
  <si>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</si>
  <si>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</si>
  <si>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</si>
  <si>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</si>
  <si>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</si>
  <si>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</si>
  <si>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</si>
  <si>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</si>
  <si>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</si>
  <si>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</si>
  <si>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</si>
  <si>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</si>
  <si>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</si>
  <si>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</si>
  <si>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</si>
  <si>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</si>
  <si>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</si>
  <si>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</si>
  <si>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</si>
  <si>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</si>
  <si>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</si>
  <si>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</si>
  <si>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</si>
  <si>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</si>
  <si>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</si>
  <si>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</si>
  <si>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</si>
  <si>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</si>
  <si>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</si>
  <si>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</si>
  <si>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</si>
  <si>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</si>
  <si>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</si>
  <si>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</si>
  <si>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</si>
  <si>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</si>
  <si>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</si>
  <si>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</si>
  <si>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</si>
  <si>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</si>
  <si>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</si>
  <si>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</si>
  <si>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</si>
  <si>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</si>
  <si>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</si>
  <si>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</si>
  <si>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</si>
  <si>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</si>
  <si>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</si>
  <si>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</si>
  <si>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</si>
  <si>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</si>
  <si>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</si>
  <si>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</si>
  <si>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</si>
  <si>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</si>
  <si>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</si>
  <si>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</si>
  <si>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</si>
  <si>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</si>
  <si>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</si>
  <si>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</si>
  <si>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</si>
  <si>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</si>
  <si>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</si>
  <si>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</si>
  <si>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</si>
  <si>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</si>
  <si>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</si>
  <si>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</si>
  <si>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</si>
  <si>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</si>
  <si>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</si>
  <si>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</si>
  <si>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</si>
  <si>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</si>
  <si>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</si>
  <si>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</si>
  <si>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</si>
  <si>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</si>
  <si>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</si>
  <si>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</si>
  <si>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</si>
  <si>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</si>
  <si>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</si>
  <si>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</si>
  <si>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</si>
  <si>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</si>
  <si>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</si>
  <si>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</si>
  <si>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</si>
  <si>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</si>
  <si>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</si>
  <si>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</si>
  <si>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</si>
  <si>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</si>
  <si>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</si>
  <si>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</si>
  <si>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</si>
  <si>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</si>
  <si>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</si>
  <si>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</si>
  <si>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</si>
  <si>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</si>
  <si>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</si>
  <si>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</si>
  <si>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</si>
  <si>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</si>
  <si>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</si>
  <si>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</si>
  <si>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</si>
  <si>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</si>
  <si>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</si>
  <si>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</si>
  <si>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</si>
  <si>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</si>
  <si>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</si>
  <si>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</si>
  <si>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</si>
  <si>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</si>
  <si>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</si>
  <si>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</si>
  <si>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</si>
  <si>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</si>
  <si>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</si>
  <si>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</si>
  <si>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</si>
  <si>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</si>
  <si>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</si>
  <si>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</si>
  <si>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</si>
  <si>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</si>
  <si>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</si>
  <si>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</si>
  <si>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</si>
  <si>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</si>
  <si>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</si>
  <si>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</si>
  <si>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</si>
  <si>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</si>
  <si>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</si>
  <si>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</si>
  <si>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</si>
  <si>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</si>
  <si>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</si>
  <si>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</si>
  <si>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</si>
  <si>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</si>
  <si>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</si>
  <si>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</si>
  <si>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</si>
  <si>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</si>
  <si>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</si>
  <si>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</si>
  <si>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</si>
  <si>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</si>
  <si>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</si>
  <si>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</si>
  <si>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</si>
  <si>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</si>
  <si>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</si>
  <si>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</si>
  <si>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</si>
  <si>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</si>
  <si>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</si>
  <si>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</si>
  <si>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</si>
  <si>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</si>
  <si>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</si>
  <si>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</si>
  <si>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</si>
  <si>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</si>
  <si>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</si>
  <si>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</si>
  <si>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</si>
  <si>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</si>
  <si>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</si>
  <si>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</si>
  <si>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</si>
  <si>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</si>
  <si>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</si>
  <si>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</si>
  <si>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</si>
  <si>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</si>
  <si>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</si>
  <si>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</si>
  <si>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</si>
  <si>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</si>
  <si>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</si>
  <si>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</si>
  <si>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</si>
  <si>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</si>
  <si>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</si>
  <si>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</si>
  <si>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</si>
  <si>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</si>
  <si>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</si>
  <si>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</si>
  <si>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</si>
  <si>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</si>
  <si>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</si>
  <si>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</si>
  <si>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</si>
  <si>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</si>
  <si>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</si>
  <si>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</si>
  <si>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</si>
  <si>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</si>
  <si>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</si>
  <si>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</si>
  <si>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</si>
  <si>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</si>
  <si>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</si>
  <si>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</si>
  <si>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</si>
  <si>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</si>
  <si>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</si>
  <si>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</si>
  <si>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</si>
  <si>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</si>
  <si>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</si>
  <si>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</si>
  <si>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</si>
  <si>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</si>
  <si>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</si>
  <si>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</si>
  <si>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</si>
  <si>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</si>
  <si>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</si>
  <si>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</si>
  <si>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</si>
  <si>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</si>
  <si>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</si>
  <si>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</si>
  <si>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</si>
  <si>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</si>
  <si>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</si>
  <si>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</si>
  <si>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</si>
  <si>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</si>
  <si>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</si>
  <si>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</si>
  <si>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</si>
  <si>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</si>
  <si>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</si>
  <si>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</si>
  <si>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</si>
  <si>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</si>
  <si>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</si>
  <si>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</si>
  <si>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</si>
  <si>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</si>
  <si>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</si>
  <si>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</si>
  <si>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</si>
  <si>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</si>
  <si>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</si>
  <si>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</si>
  <si>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</si>
  <si>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</si>
  <si>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</si>
  <si>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</si>
  <si>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</si>
  <si>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</si>
  <si>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</si>
  <si>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</si>
  <si>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</si>
  <si>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</si>
  <si>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</si>
  <si>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</si>
  <si>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</si>
  <si>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</si>
  <si>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</si>
  <si>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</si>
  <si>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</si>
  <si>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</si>
  <si>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</si>
  <si>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</si>
  <si>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</si>
  <si>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</si>
  <si>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</si>
  <si>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</si>
  <si>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</si>
  <si>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</si>
  <si>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</si>
  <si>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</si>
  <si>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</si>
  <si>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</si>
  <si>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</si>
  <si>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</si>
  <si>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</si>
  <si>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</si>
  <si>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</si>
  <si>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</si>
  <si>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</si>
  <si>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</si>
  <si>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</si>
  <si>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</si>
  <si>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</si>
  <si>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</si>
  <si>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</si>
  <si>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</si>
  <si>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</si>
  <si>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</si>
  <si>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</si>
  <si>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</si>
  <si>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</si>
  <si>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</si>
  <si>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</si>
  <si>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</si>
  <si>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</si>
  <si>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</si>
  <si>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</si>
  <si>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</si>
  <si>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</si>
  <si>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</si>
  <si>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</si>
  <si>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</si>
  <si>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</si>
  <si>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</si>
  <si>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</si>
  <si>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</si>
  <si>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</si>
  <si>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</si>
  <si>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</si>
  <si>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</si>
  <si>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</si>
  <si>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</si>
  <si>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</si>
  <si>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</si>
  <si>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</si>
  <si>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</si>
  <si>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</si>
  <si>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</si>
  <si>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</si>
  <si>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</si>
  <si>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</si>
  <si>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</si>
  <si>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</si>
  <si>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</si>
  <si>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</si>
  <si>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</si>
  <si>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</si>
  <si>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</si>
  <si>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</si>
  <si>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</si>
  <si>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</si>
  <si>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</si>
  <si>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</si>
  <si>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</si>
  <si>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</si>
  <si>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</si>
  <si>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</si>
  <si>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</si>
  <si>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</si>
  <si>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</si>
  <si>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</si>
  <si>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</si>
  <si>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</si>
  <si>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</si>
  <si>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</si>
  <si>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</si>
  <si>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</si>
  <si>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</si>
  <si>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</si>
  <si>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</si>
  <si>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</si>
  <si>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</si>
  <si>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</si>
  <si>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</si>
  <si>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</si>
  <si>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</si>
  <si>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</si>
  <si>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</si>
  <si>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</si>
  <si>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</si>
  <si>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</si>
  <si>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</si>
  <si>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</si>
  <si>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</si>
  <si>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</si>
  <si>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</si>
  <si>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</si>
  <si>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</si>
  <si>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</si>
  <si>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</si>
  <si>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</si>
  <si>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</si>
  <si>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</si>
  <si>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</si>
  <si>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</si>
  <si>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</si>
  <si>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</si>
  <si>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</si>
  <si>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</si>
  <si>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</si>
  <si>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</si>
  <si>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</si>
  <si>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</si>
  <si>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</si>
  <si>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</si>
  <si>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</si>
  <si>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</si>
  <si>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</si>
  <si>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</si>
  <si>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</si>
  <si>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</si>
  <si>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</si>
  <si>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</si>
  <si>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</si>
  <si>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</si>
  <si>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</si>
  <si>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</si>
  <si>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</si>
  <si>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</si>
  <si>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</si>
  <si>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</si>
  <si>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</si>
  <si>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</si>
  <si>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</si>
  <si>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</si>
  <si>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</si>
  <si>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</si>
  <si>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</si>
  <si>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</si>
  <si>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</si>
  <si>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</si>
  <si>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</si>
  <si>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</si>
  <si>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</si>
  <si>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</si>
  <si>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</si>
  <si>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</si>
  <si>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</si>
  <si>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</si>
  <si>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</si>
  <si>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</si>
  <si>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</si>
  <si>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</si>
  <si>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</si>
  <si>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</si>
  <si>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</si>
  <si>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</si>
  <si>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</si>
  <si>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</si>
  <si>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</si>
  <si>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</si>
  <si>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</si>
  <si>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</si>
  <si>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</si>
  <si>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</si>
  <si>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</si>
  <si>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</si>
  <si>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</si>
  <si>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</si>
  <si>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</si>
  <si>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</si>
  <si>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</si>
  <si>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</si>
  <si>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</si>
  <si>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</si>
  <si>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</si>
  <si>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</si>
  <si>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</si>
  <si>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</si>
  <si>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</si>
  <si>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</si>
  <si>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</si>
  <si>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</si>
  <si>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</si>
  <si>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</si>
  <si>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</si>
  <si>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</si>
  <si>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</si>
  <si>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</si>
  <si>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</si>
  <si>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</si>
  <si>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</si>
  <si>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</si>
  <si>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</si>
  <si>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</si>
  <si>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</si>
  <si>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</si>
  <si>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</si>
  <si>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</si>
  <si>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</si>
  <si>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</si>
  <si>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</si>
  <si>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</si>
  <si>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</si>
  <si>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</si>
  <si>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</si>
  <si>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</si>
  <si>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</si>
  <si>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</si>
  <si>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</si>
  <si>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</si>
  <si>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</si>
  <si>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</si>
  <si>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</si>
  <si>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</si>
  <si>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</si>
  <si>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</si>
  <si>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</si>
  <si>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</si>
  <si>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</si>
  <si>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</si>
  <si>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</si>
  <si>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</si>
  <si>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</si>
  <si>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</si>
  <si>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</si>
  <si>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</si>
  <si>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</si>
  <si>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</si>
  <si>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</si>
  <si>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</si>
  <si>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</si>
  <si>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</si>
  <si>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</si>
  <si>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</si>
  <si>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</si>
  <si>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</si>
  <si>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</si>
  <si>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</si>
  <si>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</si>
  <si>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</si>
  <si>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</si>
  <si>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</si>
  <si>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</si>
  <si>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</si>
  <si>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</si>
  <si>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</si>
  <si>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</si>
  <si>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</si>
  <si>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</si>
  <si>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</si>
  <si>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</si>
  <si>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</si>
  <si>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</si>
  <si>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</si>
  <si>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</si>
  <si>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</si>
  <si>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</si>
  <si>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</si>
  <si>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</si>
  <si>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</si>
  <si>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</si>
  <si>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</si>
  <si>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</si>
  <si>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</si>
  <si>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</si>
  <si>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</si>
  <si>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</si>
  <si>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</si>
  <si>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</si>
  <si>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</si>
  <si>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</si>
  <si>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</si>
  <si>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</si>
  <si>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</si>
  <si>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</si>
  <si>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</si>
  <si>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</si>
  <si>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</si>
  <si>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</si>
  <si>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</si>
  <si>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</si>
  <si>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</si>
  <si>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</si>
  <si>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</si>
  <si>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</si>
  <si>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</si>
  <si>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</si>
  <si>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</si>
  <si>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</si>
  <si>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</si>
  <si>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</si>
  <si>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</si>
  <si>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</si>
  <si>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</si>
  <si>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</si>
  <si>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</si>
  <si>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</si>
  <si>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</si>
  <si>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</si>
  <si>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</si>
  <si>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</si>
  <si>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</si>
  <si>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</si>
  <si>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</si>
  <si>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</si>
  <si>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</si>
  <si>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</si>
  <si>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</si>
  <si>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</si>
  <si>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</si>
  <si>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</si>
  <si>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</si>
  <si>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</si>
  <si>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</si>
  <si>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</si>
  <si>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</si>
  <si>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</si>
  <si>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</si>
  <si>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</si>
  <si>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</si>
  <si>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</si>
  <si>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</si>
  <si>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</si>
  <si>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</si>
  <si>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</si>
  <si>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</si>
  <si>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</si>
  <si>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</si>
  <si>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</si>
  <si>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</si>
  <si>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</si>
  <si>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</si>
  <si>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</si>
  <si>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</si>
  <si>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</si>
  <si>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</si>
  <si>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</si>
  <si>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</si>
  <si>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</si>
  <si>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</si>
  <si>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</si>
  <si>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</si>
  <si>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</si>
  <si>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</si>
  <si>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</si>
  <si>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</si>
  <si>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</si>
  <si>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</si>
  <si>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</si>
  <si>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</si>
  <si>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</si>
  <si>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</si>
  <si>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</si>
  <si>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</si>
  <si>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</si>
  <si>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</si>
  <si>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</si>
  <si>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</si>
  <si>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</si>
  <si>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</si>
  <si>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</si>
  <si>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</si>
  <si>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</si>
  <si>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</si>
  <si>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</si>
  <si>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</si>
  <si>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</si>
  <si>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</si>
  <si>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</si>
  <si>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</si>
  <si>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</si>
  <si>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</si>
  <si>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</si>
  <si>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</si>
  <si>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</si>
  <si>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</si>
  <si>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</si>
  <si>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</si>
  <si>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</si>
  <si>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</si>
  <si>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</si>
  <si>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</si>
  <si>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</si>
  <si>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</si>
  <si>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</si>
  <si>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</si>
  <si>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</si>
  <si>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</si>
  <si>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</si>
  <si>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</si>
  <si>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</si>
  <si>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</si>
  <si>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</si>
  <si>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</si>
  <si>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</si>
  <si>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</si>
  <si>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</si>
  <si>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</si>
  <si>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</si>
  <si>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</si>
  <si>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</si>
  <si>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</si>
  <si>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</si>
  <si>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</si>
  <si>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</si>
  <si>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</si>
  <si>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</si>
  <si>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</si>
  <si>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</si>
  <si>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</si>
  <si>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</si>
  <si>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</si>
  <si>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</si>
  <si>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</si>
  <si>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</si>
  <si>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</si>
  <si>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</si>
  <si>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</si>
  <si>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</si>
  <si>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</si>
  <si>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</si>
  <si>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</si>
  <si>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</si>
  <si>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</si>
  <si>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</si>
  <si>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</si>
  <si>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</si>
  <si>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</si>
  <si>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</si>
  <si>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</si>
  <si>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</si>
  <si>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</si>
  <si>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</si>
  <si>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</si>
  <si>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</si>
  <si>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</si>
  <si>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</si>
  <si>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</si>
  <si>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</si>
  <si>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</si>
  <si>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</si>
  <si>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</si>
  <si>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</si>
  <si>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</si>
  <si>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</si>
  <si>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</si>
  <si>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</si>
  <si>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</si>
  <si>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</si>
  <si>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</si>
  <si>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</si>
  <si>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</si>
  <si>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</si>
  <si>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</si>
  <si>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</si>
  <si>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</si>
  <si>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</si>
  <si>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</si>
  <si>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</si>
  <si>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</si>
  <si>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</si>
  <si>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</si>
  <si>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</si>
  <si>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</si>
  <si>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</si>
  <si>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</si>
  <si>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</si>
  <si>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</si>
  <si>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</si>
  <si>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</si>
  <si>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</si>
  <si>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</si>
  <si>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</si>
  <si>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</si>
  <si>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</si>
  <si>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</si>
  <si>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</si>
  <si>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</si>
  <si>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</si>
  <si>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</si>
  <si>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</si>
  <si>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</si>
  <si>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</si>
  <si>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</si>
  <si>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</si>
  <si>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</si>
  <si>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</si>
  <si>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</si>
  <si>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</si>
  <si>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</si>
  <si>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</si>
  <si>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</si>
  <si>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</si>
  <si>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</si>
  <si>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</si>
  <si>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</si>
  <si>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</si>
  <si>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</si>
  <si>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</si>
  <si>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</si>
  <si>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</si>
  <si>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</si>
  <si>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</si>
  <si>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</si>
  <si>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</si>
  <si>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</si>
  <si>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</si>
  <si>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</si>
  <si>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</si>
  <si>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</si>
  <si>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</si>
  <si>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</si>
  <si>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</si>
  <si>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</si>
  <si>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</si>
  <si>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</si>
  <si>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</si>
  <si>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</si>
  <si>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</si>
  <si>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</si>
  <si>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</si>
  <si>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</si>
  <si>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</si>
  <si>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</si>
  <si>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</si>
  <si>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</si>
  <si>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</si>
  <si>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</si>
  <si>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</si>
  <si>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</si>
  <si>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</si>
  <si>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</si>
  <si>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</si>
  <si>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</si>
  <si>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</si>
  <si>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</si>
  <si>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</si>
  <si>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</si>
  <si>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</si>
  <si>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</si>
  <si>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</si>
  <si>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</si>
  <si>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</si>
  <si>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</si>
  <si>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</si>
  <si>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</si>
  <si>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</si>
  <si>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</si>
  <si>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</si>
  <si>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</si>
  <si>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</si>
  <si>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</si>
  <si>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</si>
  <si>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</si>
  <si>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</si>
  <si>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</si>
  <si>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</si>
  <si>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</si>
  <si>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</si>
  <si>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</si>
  <si>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</si>
  <si>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</si>
  <si>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</si>
  <si>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</si>
  <si>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</si>
  <si>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</si>
  <si>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</si>
  <si>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</si>
  <si>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</si>
  <si>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</si>
  <si>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</si>
  <si>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</si>
  <si>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</si>
  <si>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</si>
  <si>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</si>
  <si>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</si>
  <si>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</si>
  <si>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</si>
  <si>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</si>
  <si>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</si>
  <si>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</si>
  <si>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</si>
  <si>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</si>
  <si>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</si>
  <si>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</si>
  <si>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</si>
  <si>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</si>
  <si>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</si>
  <si>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</si>
  <si>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</si>
  <si>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</si>
  <si>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</si>
  <si>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</si>
  <si>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</si>
  <si>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</si>
  <si>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</si>
  <si>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</si>
  <si>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</si>
  <si>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</si>
  <si>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</si>
  <si>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</si>
  <si>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</si>
  <si>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</si>
  <si>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</si>
  <si>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</si>
  <si>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</si>
  <si>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</si>
  <si>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</si>
  <si>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</si>
  <si>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</si>
  <si>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</si>
  <si>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</si>
  <si>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</si>
  <si>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</si>
  <si>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</si>
  <si>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</si>
  <si>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</si>
  <si>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</si>
  <si>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</si>
  <si>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</si>
  <si>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</si>
  <si>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</si>
  <si>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</si>
  <si>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</si>
  <si>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</si>
  <si>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</si>
  <si>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</si>
  <si>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</si>
  <si>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</si>
  <si>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</si>
  <si>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</si>
  <si>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</si>
  <si>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</si>
  <si>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</si>
  <si>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</si>
  <si>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</si>
  <si>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</si>
  <si>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</si>
  <si>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</si>
  <si>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</si>
  <si>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</si>
  <si>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</si>
  <si>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</si>
  <si>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</si>
  <si>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</si>
  <si>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</si>
  <si>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</si>
  <si>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</si>
  <si>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</si>
  <si>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</si>
  <si>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</si>
  <si>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</si>
  <si>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</si>
  <si>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</si>
  <si>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</si>
  <si>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</si>
  <si>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</si>
  <si>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</si>
  <si>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</si>
  <si>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</si>
  <si>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</si>
  <si>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</si>
  <si>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</si>
  <si>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</si>
  <si>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</si>
  <si>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</si>
  <si>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</si>
  <si>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</si>
  <si>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</si>
  <si>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</si>
  <si>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</si>
  <si>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</si>
  <si>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</si>
  <si>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</si>
  <si>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</si>
  <si>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</si>
  <si>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</si>
  <si>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</si>
  <si>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</si>
  <si>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</si>
  <si>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</si>
  <si>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</si>
  <si>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</si>
  <si>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</si>
  <si>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</si>
  <si>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</si>
  <si>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</si>
  <si>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</si>
  <si>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</si>
  <si>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</si>
  <si>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</si>
  <si>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</si>
  <si>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</si>
  <si>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</si>
  <si>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</si>
  <si>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</si>
  <si>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</si>
  <si>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</si>
  <si>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</si>
  <si>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</si>
  <si>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</si>
  <si>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</si>
  <si>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</si>
  <si>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</si>
  <si>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</si>
  <si>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</si>
  <si>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</si>
  <si>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</si>
  <si>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</si>
  <si>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</si>
  <si>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</si>
  <si>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</si>
  <si>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</si>
  <si>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</si>
  <si>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</si>
  <si>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</si>
  <si>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</si>
  <si>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</si>
  <si>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</si>
  <si>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</si>
  <si>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</si>
  <si>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</si>
  <si>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</si>
  <si>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</si>
  <si>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</si>
  <si>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</si>
  <si>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</si>
  <si>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</si>
  <si>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</si>
  <si>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</si>
  <si>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</si>
  <si>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</si>
  <si>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</si>
  <si>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</si>
  <si>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</si>
  <si>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</si>
  <si>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</si>
  <si>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</si>
  <si>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</si>
  <si>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</si>
  <si>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</si>
  <si>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</si>
  <si>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</si>
  <si>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</si>
  <si>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</si>
  <si>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</si>
  <si>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</si>
  <si>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</si>
  <si>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</si>
  <si>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</si>
  <si>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</si>
  <si>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</si>
  <si>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</si>
  <si>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</si>
  <si>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</si>
  <si>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</si>
  <si>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</si>
  <si>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</si>
  <si>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</si>
  <si>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</si>
  <si>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</si>
  <si>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</si>
  <si>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</si>
  <si>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</si>
  <si>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</si>
  <si>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</si>
  <si>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</si>
  <si>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</si>
  <si>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</si>
  <si>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</si>
  <si>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</si>
  <si>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</si>
  <si>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</si>
  <si>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</si>
  <si>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</si>
  <si>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</si>
  <si>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</si>
  <si>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</si>
  <si>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</si>
  <si>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</si>
  <si>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</si>
  <si>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</si>
  <si>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</si>
  <si>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</si>
  <si>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</si>
  <si>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</si>
  <si>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</si>
  <si>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</si>
  <si>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</si>
  <si>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</si>
  <si>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</si>
  <si>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</si>
  <si>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</si>
  <si>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</si>
  <si>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</si>
  <si>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</si>
  <si>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</si>
  <si>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</si>
  <si>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</si>
  <si>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</si>
  <si>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</si>
  <si>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</si>
  <si>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</si>
  <si>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</si>
  <si>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</si>
  <si>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</si>
  <si>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</si>
  <si>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</si>
  <si>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</si>
  <si>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</si>
  <si>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</si>
  <si>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</si>
  <si>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</si>
  <si>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</si>
  <si>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</si>
  <si>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</si>
  <si>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</si>
  <si>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</si>
  <si>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</si>
  <si>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</si>
  <si>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</si>
  <si>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</si>
  <si>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</si>
  <si>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</si>
  <si>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</si>
  <si>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</si>
  <si>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</si>
  <si>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</si>
  <si>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</si>
  <si>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</si>
  <si>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</si>
  <si>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</si>
  <si>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</si>
  <si>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</si>
  <si>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</si>
  <si>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</si>
  <si>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</si>
  <si>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</si>
  <si>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</si>
  <si>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</si>
  <si>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</si>
  <si>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</si>
  <si>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</si>
  <si>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</si>
  <si>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</si>
  <si>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</si>
  <si>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</si>
  <si>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</si>
  <si>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</si>
  <si>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</si>
  <si>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</si>
  <si>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</si>
  <si>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</si>
  <si>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</si>
  <si>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</si>
  <si>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</si>
  <si>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</si>
  <si>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</si>
  <si>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</si>
  <si>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</si>
  <si>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</si>
  <si>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</si>
  <si>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</si>
  <si>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</si>
  <si>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</si>
  <si>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</si>
  <si>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</si>
  <si>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</si>
  <si>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</si>
  <si>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</si>
  <si>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</si>
  <si>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</si>
  <si>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</si>
  <si>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</si>
  <si>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</si>
  <si>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</si>
  <si>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</si>
  <si>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</si>
  <si>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</si>
  <si>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</si>
  <si>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</si>
  <si>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</si>
  <si>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</si>
  <si>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</si>
  <si>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</si>
  <si>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</si>
  <si>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</si>
  <si>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</si>
  <si>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</si>
  <si>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</si>
  <si>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</si>
  <si>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</si>
  <si>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</si>
  <si>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</si>
  <si>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</si>
  <si>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</si>
  <si>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</si>
  <si>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</si>
  <si>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</si>
  <si>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</si>
  <si>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</si>
  <si>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</si>
  <si>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</si>
  <si>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</si>
  <si>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</si>
  <si>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</si>
  <si>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</si>
  <si>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</si>
  <si>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</si>
  <si>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</si>
  <si>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</si>
  <si>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</si>
  <si>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</si>
  <si>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</si>
  <si>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</si>
  <si>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</si>
  <si>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</si>
  <si>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</si>
  <si>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</si>
  <si>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</si>
  <si>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</si>
  <si>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</si>
  <si>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</si>
  <si>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</si>
  <si>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</si>
  <si>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</si>
  <si>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</si>
  <si>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</si>
  <si>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</si>
  <si>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</si>
  <si>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</si>
  <si>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</si>
  <si>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</si>
  <si>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</si>
  <si>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</si>
  <si>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</si>
  <si>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</si>
  <si>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</si>
  <si>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</si>
  <si>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</si>
  <si>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</si>
  <si>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</si>
  <si>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</si>
  <si>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</si>
  <si>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</si>
  <si>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</si>
  <si>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</si>
  <si>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</si>
  <si>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</si>
  <si>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</si>
  <si>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</si>
  <si>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</si>
  <si>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</si>
  <si>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</si>
  <si>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</si>
  <si>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</si>
  <si>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</si>
  <si>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</si>
  <si>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</si>
  <si>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</si>
  <si>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</si>
  <si>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</si>
  <si>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</si>
  <si>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</si>
  <si>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</si>
  <si>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</si>
  <si>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</si>
  <si>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</si>
  <si>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</si>
  <si>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</si>
  <si>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</si>
  <si>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</si>
  <si>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</si>
  <si>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</si>
  <si>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</si>
  <si>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</si>
  <si>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</si>
  <si>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</si>
  <si>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</si>
  <si>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</si>
  <si>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</si>
  <si>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</si>
  <si>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</si>
  <si>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</si>
  <si>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</si>
  <si>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</si>
  <si>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</si>
  <si>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</si>
  <si>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</si>
  <si>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</si>
  <si>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</si>
  <si>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</si>
  <si>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</si>
  <si>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</si>
  <si>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</si>
  <si>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</si>
  <si>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</si>
  <si>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</si>
  <si>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</si>
  <si>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</si>
  <si>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</si>
  <si>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</si>
  <si>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</si>
  <si>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</si>
  <si>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</si>
  <si>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</si>
  <si>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</si>
  <si>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</si>
  <si>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</si>
  <si>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</si>
  <si>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</si>
  <si>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</si>
  <si>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</si>
  <si>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</si>
  <si>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</si>
  <si>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</si>
  <si>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</si>
  <si>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</si>
  <si>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</si>
  <si>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</si>
  <si>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</si>
  <si>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</si>
  <si>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</si>
  <si>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</si>
  <si>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</si>
  <si>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</si>
  <si>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</si>
  <si>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</si>
  <si>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</si>
  <si>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</si>
  <si>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</si>
  <si>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</si>
  <si>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</si>
  <si>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</si>
  <si>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</si>
  <si>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</si>
  <si>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</si>
  <si>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</si>
  <si>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</si>
  <si>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</si>
  <si>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</si>
  <si>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</si>
  <si>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</si>
  <si>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</si>
  <si>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</si>
  <si>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</si>
  <si>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</si>
  <si>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</si>
  <si>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</si>
  <si>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</si>
  <si>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</si>
  <si>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</si>
  <si>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</si>
  <si>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</si>
  <si>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</si>
  <si>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</si>
  <si>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</si>
  <si>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</si>
  <si>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</si>
  <si>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</si>
  <si>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</si>
  <si>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</si>
  <si>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</si>
  <si>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</si>
  <si>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</si>
  <si>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</si>
  <si>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</si>
  <si>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</si>
  <si>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</si>
  <si>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</si>
  <si>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</si>
  <si>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</si>
  <si>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</si>
  <si>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</si>
  <si>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</si>
  <si>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</si>
  <si>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</si>
  <si>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</si>
  <si>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</si>
  <si>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</si>
  <si>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</si>
  <si>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</si>
  <si>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</si>
  <si>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</si>
  <si>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</si>
  <si>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</si>
  <si>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</si>
  <si>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</si>
  <si>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</si>
  <si>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</si>
  <si>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</si>
  <si>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</si>
  <si>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</si>
  <si>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</si>
  <si>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</si>
  <si>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</si>
  <si>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</si>
  <si>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</si>
  <si>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</si>
  <si>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</si>
  <si>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</si>
  <si>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</si>
  <si>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</si>
  <si>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</si>
  <si>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</si>
  <si>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</si>
  <si>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</si>
  <si>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</si>
  <si>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</si>
  <si>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</si>
  <si>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</si>
  <si>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</si>
  <si>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</si>
  <si>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</si>
  <si>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</si>
  <si>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</si>
  <si>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</si>
  <si>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</si>
  <si>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</si>
  <si>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</si>
  <si>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</si>
  <si>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</si>
  <si>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</si>
  <si>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</si>
  <si>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</si>
  <si>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</si>
  <si>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</si>
  <si>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</si>
  <si>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</si>
  <si>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</si>
  <si>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</si>
  <si>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</si>
  <si>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</si>
  <si>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</si>
  <si>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</si>
  <si>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</si>
  <si>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</si>
  <si>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</si>
  <si>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</si>
  <si>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</si>
  <si>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</si>
  <si>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</si>
  <si>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</si>
  <si>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</si>
  <si>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</si>
  <si>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</si>
  <si>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</si>
  <si>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</si>
  <si>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</si>
  <si>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</si>
  <si>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</si>
  <si>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</si>
  <si>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</si>
  <si>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</si>
  <si>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</si>
  <si>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</si>
  <si>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</si>
  <si>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</si>
  <si>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</si>
  <si>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</si>
  <si>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</si>
  <si>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</si>
  <si>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</si>
  <si>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</si>
  <si>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</si>
  <si>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</si>
  <si>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</si>
  <si>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</si>
  <si>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</si>
  <si>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</si>
  <si>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</si>
  <si>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</si>
  <si>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</si>
  <si>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</si>
  <si>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</si>
  <si>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</si>
  <si>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</si>
  <si>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</si>
  <si>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</si>
  <si>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</si>
  <si>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</si>
  <si>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</si>
  <si>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</si>
  <si>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</si>
  <si>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</si>
  <si>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</si>
  <si>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</si>
  <si>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</si>
  <si>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</si>
  <si>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</si>
  <si>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</si>
  <si>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</si>
  <si>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</si>
  <si>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</si>
  <si>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</si>
  <si>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</si>
  <si>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</si>
  <si>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</si>
  <si>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</si>
  <si>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</si>
  <si>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</si>
  <si>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</si>
  <si>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</si>
  <si>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</si>
  <si>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</si>
  <si>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</si>
  <si>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</si>
  <si>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</si>
  <si>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</si>
  <si>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</si>
  <si>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</si>
  <si>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</si>
  <si>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</si>
  <si>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</si>
  <si>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</si>
  <si>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</si>
  <si>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</si>
  <si>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</si>
  <si>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</si>
  <si>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</si>
  <si>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</si>
  <si>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</si>
  <si>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</si>
  <si>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</si>
  <si>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</si>
  <si>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</si>
  <si>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</si>
  <si>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</si>
  <si>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</si>
  <si>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</si>
  <si>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</si>
  <si>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</si>
  <si>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</si>
  <si>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</si>
  <si>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</si>
  <si>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</si>
  <si>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</si>
  <si>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</si>
  <si>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</si>
  <si>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</si>
  <si>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</si>
  <si>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</si>
  <si>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</si>
  <si>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</si>
  <si>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</si>
  <si>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</si>
  <si>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</si>
  <si>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</si>
  <si>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</si>
  <si>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</si>
  <si>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</si>
  <si>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</si>
  <si>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</si>
  <si>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</si>
  <si>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</si>
  <si>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</si>
  <si>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</si>
  <si>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</si>
  <si>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</si>
  <si>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</si>
  <si>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</si>
  <si>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</si>
  <si>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</si>
  <si>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</si>
  <si>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</si>
  <si>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</si>
  <si>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</si>
  <si>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</si>
  <si>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</si>
  <si>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</si>
  <si>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</si>
  <si>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</si>
  <si>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</si>
  <si>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</si>
  <si>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</si>
  <si>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</si>
  <si>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</si>
  <si>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</si>
  <si>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</si>
  <si>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</si>
  <si>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</si>
  <si>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</si>
  <si>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</si>
  <si>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</si>
  <si>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</si>
  <si>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</si>
  <si>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</si>
  <si>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</si>
  <si>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</si>
  <si>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</si>
  <si>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</si>
  <si>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</si>
  <si>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</si>
  <si>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</si>
  <si>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</si>
  <si>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</si>
  <si>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</si>
  <si>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</si>
  <si>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</si>
  <si>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</si>
  <si>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</si>
  <si>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</si>
  <si>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</si>
  <si>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</si>
  <si>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</si>
  <si>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</si>
  <si>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</si>
  <si>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</si>
  <si>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</si>
  <si>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</si>
  <si>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</si>
  <si>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</si>
  <si>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</si>
  <si>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</si>
  <si>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</si>
  <si>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</si>
  <si>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</si>
  <si>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</si>
  <si>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</si>
  <si>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</si>
  <si>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</si>
  <si>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</si>
  <si>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</si>
  <si>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</si>
  <si>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</si>
  <si>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</si>
  <si>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</si>
  <si>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</si>
  <si>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</si>
  <si>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</si>
  <si>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</si>
  <si>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</si>
  <si>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</si>
  <si>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</si>
  <si>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</si>
  <si>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</si>
  <si>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</si>
  <si>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</si>
  <si>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</si>
  <si>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</si>
  <si>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</si>
  <si>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</si>
  <si>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</si>
  <si>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</si>
  <si>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</si>
  <si>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</si>
  <si>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</si>
  <si>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</si>
  <si>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</si>
  <si>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</si>
  <si>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</si>
  <si>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</si>
  <si>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</si>
  <si>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</si>
  <si>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</si>
  <si>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</si>
  <si>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</si>
  <si>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</si>
  <si>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</si>
  <si>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</si>
  <si>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</si>
  <si>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</si>
  <si>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</si>
  <si>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</si>
  <si>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</si>
  <si>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</si>
  <si>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</si>
  <si>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</si>
  <si>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</si>
  <si>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</si>
  <si>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</si>
  <si>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</si>
  <si>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</si>
  <si>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</si>
  <si>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</si>
  <si>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</si>
  <si>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</si>
  <si>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</si>
  <si>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</si>
  <si>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</si>
  <si>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</si>
  <si>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</si>
  <si>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</si>
  <si>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</si>
  <si>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</si>
  <si>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</si>
  <si>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</si>
  <si>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</si>
  <si>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</si>
  <si>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</si>
  <si>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</si>
  <si>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</si>
  <si>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</si>
  <si>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</si>
  <si>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</si>
  <si>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</si>
  <si>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</si>
  <si>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</si>
  <si>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</si>
  <si>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</si>
  <si>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</si>
  <si>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</si>
  <si>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</si>
  <si>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</si>
  <si>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</si>
  <si>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</si>
  <si>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</si>
  <si>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</si>
  <si>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</si>
  <si>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</si>
  <si>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</si>
  <si>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</si>
  <si>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</si>
  <si>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</si>
  <si>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</si>
  <si>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</si>
  <si>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</si>
  <si>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</si>
  <si>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</si>
  <si>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</si>
  <si>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</si>
  <si>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</si>
  <si>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</si>
  <si>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</si>
  <si>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</si>
  <si>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</si>
  <si>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</si>
  <si>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</si>
  <si>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</si>
  <si>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</si>
  <si>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</si>
  <si>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</si>
  <si>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</si>
  <si>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</si>
  <si>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</si>
  <si>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</si>
  <si>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</si>
  <si>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</si>
  <si>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</si>
  <si>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</si>
  <si>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</si>
  <si>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</si>
  <si>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</si>
  <si>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</si>
  <si>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</si>
  <si>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</si>
  <si>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</si>
  <si>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</si>
  <si>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</si>
  <si>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</si>
  <si>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</si>
  <si>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</si>
  <si>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</si>
  <si>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</si>
  <si>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</si>
  <si>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</si>
  <si>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</si>
  <si>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</si>
  <si>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</si>
  <si>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</si>
  <si>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</si>
  <si>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</si>
  <si>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</si>
  <si>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</si>
  <si>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</si>
  <si>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</si>
  <si>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</si>
  <si>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</si>
  <si>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</si>
  <si>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</si>
  <si>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</si>
  <si>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</si>
  <si>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</si>
  <si>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</si>
  <si>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</si>
  <si>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</si>
  <si>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</si>
  <si>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</si>
  <si>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</si>
  <si>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</si>
  <si>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</si>
  <si>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</si>
  <si>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</si>
  <si>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</si>
  <si>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</si>
  <si>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</si>
  <si>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</si>
  <si>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</si>
  <si>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</si>
  <si>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</si>
  <si>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</si>
  <si>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</si>
  <si>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</si>
  <si>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</si>
  <si>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</si>
  <si>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</si>
  <si>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</si>
  <si>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</si>
  <si>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</si>
  <si>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</si>
  <si>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</si>
  <si>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</si>
  <si>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</si>
  <si>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</si>
  <si>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</si>
  <si>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</si>
  <si>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</si>
  <si>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</si>
  <si>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</si>
  <si>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</si>
  <si>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</si>
  <si>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</si>
  <si>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</si>
  <si>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</si>
  <si>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</si>
  <si>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</si>
  <si>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</si>
  <si>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</si>
  <si>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</si>
  <si>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</si>
  <si>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</si>
  <si>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</si>
  <si>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</si>
  <si>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</si>
  <si>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</si>
  <si>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</si>
  <si>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</si>
  <si>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</si>
  <si>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</si>
  <si>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</si>
  <si>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</si>
  <si>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</si>
  <si>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</si>
  <si>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</si>
  <si>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</si>
  <si>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</si>
  <si>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</si>
  <si>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</si>
  <si>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</si>
  <si>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</si>
  <si>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</si>
  <si>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</si>
  <si>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</si>
  <si>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</si>
  <si>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</si>
  <si>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</si>
  <si>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</si>
  <si>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</si>
  <si>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</si>
  <si>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</si>
  <si>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</si>
  <si>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</si>
  <si>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</si>
  <si>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</si>
  <si>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</si>
  <si>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</si>
  <si>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</si>
  <si>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</si>
  <si>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</si>
  <si>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</si>
  <si>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</si>
  <si>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</si>
  <si>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</si>
  <si>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</si>
  <si>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</si>
  <si>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</si>
  <si>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</si>
  <si>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</si>
  <si>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</si>
  <si>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</si>
  <si>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</si>
  <si>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</si>
  <si>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</si>
  <si>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</si>
  <si>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</si>
  <si>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</si>
  <si>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</si>
  <si>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</si>
  <si>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</si>
  <si>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</si>
  <si>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</si>
  <si>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</si>
  <si>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</si>
  <si>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</si>
  <si>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</si>
  <si>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</si>
  <si>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</si>
  <si>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</si>
  <si>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</si>
  <si>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</si>
  <si>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</si>
  <si>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</si>
  <si>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</si>
  <si>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</si>
  <si>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</si>
  <si>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</si>
  <si>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</si>
  <si>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</si>
  <si>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</si>
  <si>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</si>
  <si>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</si>
  <si>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</si>
  <si>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</si>
  <si>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</si>
  <si>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</si>
  <si>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</si>
  <si>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</si>
  <si>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</si>
  <si>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</si>
  <si>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</si>
  <si>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</si>
  <si>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</si>
  <si>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</si>
  <si>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</si>
  <si>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</si>
  <si>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</si>
  <si>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</si>
  <si>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</si>
  <si>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</si>
  <si>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</si>
  <si>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</si>
  <si>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</si>
  <si>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</si>
  <si>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</si>
  <si>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</si>
  <si>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</si>
  <si>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</si>
  <si>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</si>
  <si>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</si>
  <si>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</si>
  <si>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</si>
  <si>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</si>
  <si>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</si>
  <si>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</si>
  <si>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</si>
  <si>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</si>
  <si>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</si>
  <si>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</si>
  <si>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</si>
  <si>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</si>
  <si>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</si>
  <si>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</si>
  <si>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</si>
  <si>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</si>
  <si>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</si>
  <si>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</si>
  <si>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</si>
  <si>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</si>
  <si>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</si>
  <si>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</si>
  <si>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</si>
  <si>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</si>
  <si>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</si>
  <si>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</si>
  <si>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</si>
  <si>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</si>
  <si>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</si>
  <si>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</si>
  <si>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</si>
  <si>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</si>
  <si>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</si>
  <si>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</si>
  <si>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</si>
  <si>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</si>
  <si>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</si>
  <si>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</si>
  <si>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</si>
  <si>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</si>
  <si>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</si>
  <si>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</si>
  <si>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</si>
  <si>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</si>
  <si>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</si>
  <si>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</si>
  <si>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</si>
  <si>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</si>
  <si>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</si>
  <si>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</si>
  <si>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</si>
  <si>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</si>
  <si>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</si>
  <si>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</si>
  <si>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</si>
  <si>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</si>
  <si>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</si>
  <si>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</si>
  <si>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</si>
  <si>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</si>
  <si>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</si>
  <si>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</si>
  <si>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</si>
  <si>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</si>
  <si>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</si>
  <si>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</si>
  <si>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</si>
  <si>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</si>
  <si>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</si>
  <si>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</si>
  <si>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</si>
  <si>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</si>
  <si>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</si>
  <si>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</si>
  <si>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</si>
  <si>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</si>
  <si>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</si>
  <si>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</si>
  <si>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</si>
  <si>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</si>
  <si>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</si>
  <si>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</si>
  <si>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</si>
  <si>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</si>
  <si>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</si>
  <si>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</si>
  <si>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</si>
  <si>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</si>
  <si>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</si>
  <si>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</si>
  <si>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</si>
  <si>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</si>
  <si>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</si>
  <si>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</si>
  <si>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</si>
  <si>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</si>
  <si>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</si>
  <si>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</si>
  <si>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</si>
  <si>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</si>
  <si>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</si>
  <si>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</si>
  <si>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</si>
  <si>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</si>
  <si>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</si>
  <si>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</si>
  <si>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</si>
  <si>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</si>
  <si>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</si>
  <si>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</si>
  <si>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</si>
  <si>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</si>
  <si>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</si>
  <si>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</si>
  <si>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</si>
  <si>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</si>
  <si>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</si>
  <si>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</si>
  <si>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</si>
  <si>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</si>
  <si>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</si>
  <si>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</si>
  <si>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</si>
  <si>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</si>
  <si>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</si>
  <si>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</si>
  <si>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</si>
  <si>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</si>
  <si>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</si>
  <si>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</si>
  <si>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</si>
  <si>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</si>
  <si>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</si>
  <si>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</si>
  <si>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</si>
  <si>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</si>
  <si>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</si>
  <si>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</si>
  <si>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</si>
  <si>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</si>
  <si>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</si>
  <si>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</si>
  <si>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</si>
  <si>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</si>
  <si>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</si>
  <si>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</si>
  <si>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</si>
  <si>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</si>
  <si>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</si>
  <si>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</si>
  <si>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</si>
  <si>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</si>
  <si>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</si>
  <si>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</si>
  <si>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</si>
  <si>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</si>
  <si>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</si>
  <si>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</si>
  <si>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</si>
  <si>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</si>
  <si>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</si>
  <si>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</si>
  <si>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</si>
  <si>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</si>
  <si>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</si>
  <si>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</si>
  <si>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</si>
  <si>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</si>
  <si>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</si>
  <si>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</si>
  <si>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</si>
  <si>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</si>
  <si>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</si>
  <si>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</si>
  <si>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</si>
  <si>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</si>
  <si>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</si>
  <si>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</si>
  <si>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</si>
  <si>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</si>
  <si>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</si>
  <si>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</si>
  <si>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</si>
  <si>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</si>
  <si>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</si>
  <si>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</si>
  <si>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</si>
  <si>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</si>
  <si>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</si>
  <si>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</si>
  <si>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</si>
  <si>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</si>
  <si>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</si>
  <si>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</si>
  <si>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</si>
  <si>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</si>
  <si>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</si>
  <si>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</si>
  <si>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</si>
  <si>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</si>
  <si>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</si>
  <si>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</si>
  <si>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</si>
  <si>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</si>
  <si>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</si>
  <si>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</si>
  <si>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</si>
  <si>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</si>
  <si>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</si>
  <si>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</si>
  <si>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</si>
  <si>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</si>
  <si>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</si>
  <si>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</si>
  <si>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</si>
  <si>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</si>
  <si>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</si>
  <si>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</si>
  <si>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</si>
  <si>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</si>
  <si>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</si>
  <si>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</si>
  <si>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</si>
  <si>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</si>
  <si>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</si>
  <si>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</si>
  <si>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</si>
  <si>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</si>
  <si>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</si>
  <si>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</si>
  <si>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</si>
  <si>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</si>
  <si>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</si>
  <si>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</si>
  <si>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</si>
  <si>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</si>
  <si>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</si>
  <si>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</si>
  <si>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</si>
  <si>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</si>
  <si>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</si>
  <si>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</si>
  <si>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</si>
  <si>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</si>
  <si>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</si>
  <si>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</si>
  <si>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</si>
  <si>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</si>
  <si>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</si>
  <si>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</si>
  <si>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</si>
  <si>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</si>
  <si>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</si>
  <si>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</si>
  <si>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</si>
  <si>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</si>
  <si>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</si>
  <si>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</si>
  <si>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</si>
  <si>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</si>
  <si>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</si>
  <si>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</si>
  <si>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</si>
  <si>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</si>
  <si>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</si>
  <si>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</si>
  <si>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</si>
  <si>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</si>
  <si>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</si>
  <si>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</si>
  <si>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</si>
  <si>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</si>
  <si>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</si>
  <si>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</si>
  <si>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</si>
  <si>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</si>
  <si>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</si>
  <si>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</si>
  <si>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</si>
  <si>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</si>
  <si>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</si>
  <si>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</si>
  <si>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</si>
  <si>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</si>
  <si>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</si>
  <si>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</si>
  <si>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</si>
  <si>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</si>
  <si>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</si>
  <si>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</si>
  <si>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</si>
  <si>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</si>
  <si>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</si>
  <si>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</si>
  <si>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</si>
  <si>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</si>
  <si>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</si>
  <si>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</si>
  <si>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</si>
  <si>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</si>
  <si>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</si>
  <si>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</si>
  <si>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</si>
  <si>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</si>
  <si>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</si>
  <si>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</si>
  <si>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</si>
  <si>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</si>
  <si>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</si>
  <si>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</si>
  <si>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</si>
  <si>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</si>
  <si>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</si>
  <si>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</si>
  <si>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</si>
  <si>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</si>
  <si>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</si>
  <si>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</si>
  <si>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</si>
  <si>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</si>
  <si>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</si>
  <si>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</si>
  <si>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</si>
  <si>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</si>
  <si>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</si>
  <si>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</si>
  <si>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</si>
  <si>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</si>
  <si>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</si>
  <si>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</si>
  <si>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</si>
  <si>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</si>
  <si>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</si>
  <si>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</si>
  <si>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</si>
  <si>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</si>
  <si>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</si>
  <si>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</si>
  <si>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</si>
  <si>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</si>
  <si>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</si>
  <si>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</si>
  <si>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</si>
  <si>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</si>
  <si>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</si>
  <si>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</si>
  <si>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</si>
  <si>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</si>
  <si>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</si>
  <si>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</si>
  <si>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</si>
  <si>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</si>
  <si>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</si>
  <si>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</si>
  <si>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</si>
  <si>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</si>
  <si>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</si>
  <si>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</si>
  <si>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</si>
  <si>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</si>
  <si>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</si>
  <si>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</si>
  <si>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</si>
  <si>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</si>
  <si>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</si>
  <si>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</si>
  <si>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</si>
  <si>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</si>
  <si>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</si>
  <si>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</si>
  <si>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</si>
  <si>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</si>
  <si>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</si>
  <si>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</si>
  <si>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</si>
  <si>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</si>
  <si>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</si>
  <si>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</si>
  <si>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</si>
  <si>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</si>
  <si>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</si>
  <si>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</si>
  <si>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</si>
  <si>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</si>
  <si>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</si>
  <si>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</si>
  <si>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</si>
  <si>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</si>
  <si>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</si>
  <si>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</si>
  <si>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</si>
  <si>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</si>
  <si>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</si>
  <si>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</si>
  <si>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</si>
  <si>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</si>
  <si>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</si>
  <si>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</si>
  <si>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</si>
  <si>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</si>
  <si>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</si>
  <si>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</si>
  <si>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</si>
  <si>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</si>
  <si>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</si>
  <si>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</si>
  <si>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</si>
  <si>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</si>
  <si>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</si>
  <si>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</si>
  <si>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</si>
  <si>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</si>
  <si>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</si>
  <si>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</si>
  <si>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</si>
  <si>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</si>
  <si>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</si>
  <si>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</si>
  <si>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</si>
  <si>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</si>
  <si>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</si>
  <si>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</si>
  <si>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</si>
  <si>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</si>
  <si>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</si>
  <si>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</si>
  <si>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</si>
  <si>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</si>
  <si>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</si>
  <si>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</si>
  <si>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</si>
  <si>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</si>
  <si>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</si>
  <si>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</si>
  <si>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</si>
  <si>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</si>
  <si>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</si>
  <si>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</si>
  <si>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</si>
  <si>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</si>
  <si>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</si>
  <si>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</si>
  <si>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</si>
  <si>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</si>
  <si>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</si>
  <si>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</si>
  <si>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</si>
  <si>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</si>
  <si>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</si>
  <si>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</si>
  <si>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</si>
  <si>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</si>
  <si>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</si>
  <si>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</si>
  <si>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</si>
  <si>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</si>
  <si>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</si>
  <si>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</si>
  <si>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</si>
  <si>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</si>
  <si>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</si>
  <si>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</si>
  <si>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</si>
  <si>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</si>
  <si>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</si>
  <si>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</si>
  <si>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</si>
  <si>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</si>
  <si>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</si>
  <si>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</si>
  <si>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</si>
  <si>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</si>
  <si>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</si>
  <si>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</si>
  <si>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</si>
  <si>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</si>
  <si>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</si>
  <si>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</si>
  <si>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</si>
  <si>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</si>
  <si>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</si>
  <si>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</si>
  <si>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</si>
  <si>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</si>
  <si>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</si>
  <si>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</si>
  <si>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</si>
  <si>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</si>
  <si>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</si>
  <si>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</si>
  <si>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</si>
  <si>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</si>
  <si>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</si>
  <si>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</si>
  <si>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</si>
  <si>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</si>
  <si>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</si>
  <si>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</si>
  <si>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</si>
  <si>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</si>
  <si>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</si>
  <si>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</si>
  <si>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</si>
  <si>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</si>
  <si>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</si>
  <si>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</si>
  <si>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</si>
  <si>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</si>
  <si>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</si>
  <si>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</si>
  <si>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</si>
  <si>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</si>
  <si>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</si>
  <si>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</si>
  <si>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</si>
  <si>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</si>
  <si>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</si>
  <si>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</si>
  <si>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</si>
  <si>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</si>
  <si>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</si>
  <si>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</si>
  <si>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</si>
  <si>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</si>
  <si>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</si>
  <si>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</si>
  <si>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</si>
  <si>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</si>
  <si>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</si>
  <si>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</si>
  <si>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</si>
  <si>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</si>
  <si>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</si>
  <si>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</si>
  <si>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</si>
  <si>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</si>
  <si>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</si>
  <si>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</si>
  <si>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</si>
  <si>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</si>
  <si>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</si>
  <si>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</si>
  <si>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</si>
  <si>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</si>
  <si>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</si>
  <si>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</si>
  <si>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</si>
  <si>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</si>
  <si>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</si>
  <si>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</si>
  <si>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</si>
  <si>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</si>
  <si>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</si>
  <si>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</si>
  <si>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</si>
  <si>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</si>
  <si>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</si>
  <si>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</si>
  <si>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</si>
  <si>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</si>
  <si>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</si>
  <si>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</si>
  <si>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</si>
  <si>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</si>
  <si>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</si>
  <si>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</si>
  <si>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</si>
  <si>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</si>
  <si>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</si>
  <si>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</si>
  <si>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</si>
  <si>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</si>
  <si>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</si>
  <si>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</si>
  <si>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</si>
  <si>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</si>
  <si>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</si>
  <si>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</si>
  <si>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</si>
  <si>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</si>
  <si>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</si>
  <si>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</si>
  <si>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</si>
  <si>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</si>
  <si>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</si>
  <si>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</si>
  <si>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</si>
  <si>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</si>
  <si>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</si>
  <si>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</si>
  <si>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</si>
  <si>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</si>
  <si>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</si>
  <si>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</si>
  <si>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</si>
  <si>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</si>
  <si>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</si>
  <si>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</si>
  <si>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</si>
  <si>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</si>
  <si>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</si>
  <si>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</si>
  <si>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</si>
  <si>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</si>
  <si>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</si>
  <si>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</si>
  <si>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</si>
  <si>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</si>
  <si>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</si>
  <si>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</si>
  <si>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</si>
  <si>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</si>
  <si>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</si>
  <si>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</si>
  <si>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</si>
  <si>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</si>
  <si>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</si>
  <si>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</si>
  <si>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</si>
  <si>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</si>
  <si>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</si>
  <si>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</si>
  <si>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</si>
  <si>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</si>
  <si>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</si>
  <si>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</si>
  <si>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</si>
  <si>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</si>
  <si>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</si>
  <si>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</si>
  <si>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</si>
  <si>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</si>
  <si>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</si>
  <si>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</si>
  <si>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</si>
  <si>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</si>
  <si>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</si>
  <si>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</si>
  <si>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</si>
  <si>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</si>
  <si>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</si>
  <si>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</si>
  <si>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</si>
  <si>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</si>
  <si>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</si>
  <si>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</si>
  <si>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</si>
  <si>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</si>
  <si>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</si>
  <si>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</si>
  <si>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</si>
  <si>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</si>
  <si>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</si>
  <si>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</si>
  <si>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</si>
  <si>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</si>
  <si>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</si>
  <si>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</si>
  <si>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</si>
  <si>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</si>
  <si>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</si>
  <si>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</si>
  <si>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</si>
  <si>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</si>
  <si>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</si>
  <si>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</si>
  <si>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</si>
  <si>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</si>
  <si>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</si>
  <si>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</si>
  <si>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</si>
  <si>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</si>
  <si>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</si>
  <si>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</si>
  <si>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</si>
  <si>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</si>
  <si>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</si>
  <si>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</si>
  <si>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</si>
  <si>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</si>
  <si>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</si>
  <si>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</si>
  <si>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</si>
  <si>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</si>
  <si>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</si>
  <si>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</si>
  <si>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</si>
  <si>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</si>
  <si>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</si>
  <si>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</si>
  <si>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</si>
  <si>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</si>
  <si>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</si>
  <si>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</si>
  <si>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</si>
  <si>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</si>
  <si>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</si>
  <si>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</si>
  <si>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</si>
  <si>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</si>
  <si>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</si>
  <si>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</si>
  <si>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</si>
  <si>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</si>
  <si>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</si>
  <si>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</si>
  <si>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</si>
  <si>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</si>
  <si>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</si>
  <si>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</si>
  <si>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</si>
  <si>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</si>
  <si>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</si>
  <si>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</si>
  <si>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</si>
  <si>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</si>
  <si>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</si>
  <si>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</si>
  <si>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</si>
  <si>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</si>
  <si>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</si>
  <si>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</si>
  <si>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</si>
  <si>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</si>
  <si>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</si>
  <si>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</si>
  <si>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</si>
  <si>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</si>
  <si>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</si>
  <si>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</si>
  <si>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</si>
  <si>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</si>
  <si>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</si>
  <si>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</si>
  <si>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</si>
  <si>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</si>
  <si>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</si>
  <si>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</si>
  <si>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</si>
  <si>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</si>
  <si>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</si>
  <si>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</si>
  <si>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</si>
  <si>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</si>
  <si>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</si>
  <si>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</si>
  <si>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</si>
  <si>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</si>
  <si>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</si>
  <si>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</si>
  <si>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</si>
  <si>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</si>
  <si>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</si>
  <si>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</si>
  <si>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</si>
  <si>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</si>
  <si>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</si>
  <si>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</si>
  <si>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</si>
  <si>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</si>
  <si>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</si>
  <si>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</si>
  <si>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</si>
  <si>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</si>
  <si>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</si>
  <si>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</si>
  <si>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</si>
  <si>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</si>
  <si>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</si>
  <si>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</si>
  <si>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</si>
  <si>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</si>
  <si>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</si>
  <si>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</si>
  <si>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</si>
  <si>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</si>
  <si>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</si>
  <si>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</si>
  <si>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</si>
  <si>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</si>
  <si>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</si>
  <si>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</si>
  <si>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</si>
  <si>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</si>
  <si>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</si>
  <si>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</si>
  <si>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</si>
  <si>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</si>
  <si>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</si>
  <si>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</si>
  <si>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</si>
  <si>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</si>
  <si>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</si>
  <si>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</si>
  <si>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</si>
  <si>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</si>
  <si>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</si>
  <si>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</si>
  <si>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</si>
  <si>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</si>
  <si>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</si>
  <si>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</si>
  <si>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</si>
  <si>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</si>
  <si>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</si>
  <si>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</si>
  <si>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</si>
  <si>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</si>
  <si>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</si>
  <si>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</si>
  <si>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</si>
  <si>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</si>
  <si>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</si>
  <si>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</si>
  <si>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</si>
  <si>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</si>
  <si>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</si>
  <si>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</si>
  <si>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</si>
  <si>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</si>
  <si>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</si>
  <si>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</si>
  <si>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</si>
  <si>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</si>
  <si>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</si>
  <si>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</si>
  <si>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</si>
  <si>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</si>
  <si>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</si>
  <si>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</si>
  <si>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</si>
  <si>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</si>
  <si>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</si>
  <si>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</si>
  <si>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</si>
  <si>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</si>
  <si>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</si>
  <si>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</si>
  <si>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</si>
  <si>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</si>
  <si>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</si>
  <si>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</si>
  <si>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</si>
  <si>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</si>
  <si>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</si>
  <si>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</si>
  <si>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</si>
  <si>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</si>
  <si>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</si>
  <si>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</si>
  <si>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</si>
  <si>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</si>
  <si>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</si>
  <si>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</si>
  <si>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</si>
  <si>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</si>
  <si>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</si>
  <si>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</si>
  <si>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</si>
  <si>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</si>
  <si>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</si>
  <si>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</si>
  <si>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</si>
  <si>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</si>
  <si>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</si>
  <si>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</si>
  <si>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</si>
  <si>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</si>
  <si>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</si>
  <si>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</si>
  <si>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</si>
  <si>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</si>
  <si>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</si>
  <si>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</si>
  <si>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</si>
  <si>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</si>
  <si>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</si>
  <si>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</si>
  <si>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</si>
  <si>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</si>
  <si>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</si>
  <si>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</si>
  <si>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</si>
  <si>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</si>
  <si>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</si>
  <si>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</si>
  <si>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</si>
  <si>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</si>
  <si>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</si>
  <si>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</si>
  <si>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</si>
  <si>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</si>
  <si>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</si>
  <si>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</si>
  <si>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</si>
  <si>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</si>
  <si>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</si>
  <si>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</si>
  <si>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</si>
  <si>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</si>
  <si>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</si>
  <si>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</si>
  <si>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</si>
  <si>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</si>
  <si>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</si>
  <si>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</si>
  <si>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</si>
  <si>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</si>
  <si>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</si>
  <si>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</si>
  <si>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</si>
  <si>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</si>
  <si>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</si>
  <si>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</si>
  <si>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</si>
  <si>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</si>
  <si>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</si>
  <si>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</si>
  <si>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</si>
  <si>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</si>
  <si>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</si>
  <si>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</si>
  <si>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</si>
  <si>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</si>
  <si>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</si>
  <si>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</si>
  <si>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</si>
  <si>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</si>
  <si>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</si>
  <si>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</si>
  <si>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</si>
  <si>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</si>
  <si>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</si>
  <si>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</si>
  <si>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</si>
  <si>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</si>
  <si>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</si>
  <si>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</si>
  <si>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</si>
  <si>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</si>
  <si>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</si>
  <si>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</si>
  <si>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</si>
  <si>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</si>
  <si>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</si>
  <si>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</si>
  <si>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</si>
  <si>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</si>
  <si>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</si>
  <si>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</si>
  <si>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</si>
  <si>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</si>
  <si>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</si>
  <si>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</si>
  <si>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</si>
  <si>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</si>
  <si>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</si>
  <si>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</si>
  <si>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</si>
  <si>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</si>
  <si>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</si>
  <si>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</si>
  <si>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</si>
  <si>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</si>
  <si>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</si>
  <si>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</si>
  <si>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</si>
  <si>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</si>
  <si>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</si>
  <si>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</si>
  <si>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</si>
  <si>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</si>
  <si>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</si>
  <si>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</si>
  <si>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</si>
  <si>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</si>
  <si>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</si>
  <si>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</si>
  <si>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</si>
  <si>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</si>
  <si>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</si>
  <si>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</si>
  <si>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</si>
  <si>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</si>
  <si>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</si>
  <si>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</si>
  <si>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</si>
  <si>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</si>
  <si>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</si>
  <si>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</si>
  <si>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</si>
  <si>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</si>
  <si>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</si>
  <si>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</si>
  <si>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</si>
  <si>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</si>
  <si>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</si>
  <si>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</si>
  <si>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</si>
  <si>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</si>
  <si>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</si>
  <si>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</si>
  <si>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</si>
  <si>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</si>
  <si>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</si>
  <si>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</si>
  <si>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</si>
  <si>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</si>
  <si>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</si>
  <si>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</si>
  <si>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</si>
  <si>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</si>
  <si>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</si>
  <si>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</si>
  <si>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</si>
  <si>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</si>
  <si>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</si>
  <si>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</si>
  <si>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</si>
  <si>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</si>
  <si>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</si>
  <si>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</si>
  <si>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</si>
  <si>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</si>
  <si>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</si>
  <si>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</si>
  <si>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</si>
  <si>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</si>
  <si>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</si>
  <si>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</si>
  <si>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</si>
  <si>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</si>
  <si>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</si>
  <si>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</si>
  <si>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</si>
  <si>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</si>
  <si>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</si>
  <si>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</si>
  <si>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</si>
  <si>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</si>
  <si>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</si>
  <si>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</si>
  <si>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</si>
  <si>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</si>
  <si>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</si>
  <si>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</si>
  <si>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</si>
  <si>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</si>
  <si>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</si>
  <si>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</si>
  <si>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</si>
  <si>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</si>
  <si>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</si>
  <si>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</si>
  <si>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</si>
  <si>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</si>
  <si>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</si>
  <si>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</si>
  <si>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</si>
  <si>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</si>
  <si>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</si>
  <si>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</si>
  <si>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</si>
  <si>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</si>
  <si>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</si>
  <si>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</si>
  <si>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</si>
  <si>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</si>
  <si>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</si>
  <si>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</si>
  <si>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</si>
  <si>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</si>
  <si>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</si>
  <si>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</si>
  <si>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</si>
  <si>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</si>
  <si>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</si>
  <si>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</si>
  <si>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</si>
  <si>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</si>
  <si>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</si>
  <si>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</si>
  <si>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</si>
  <si>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</si>
  <si>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</si>
  <si>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</si>
  <si>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</si>
  <si>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</si>
  <si>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</si>
  <si>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</si>
  <si>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</si>
  <si>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</si>
  <si>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</si>
  <si>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</si>
  <si>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</si>
  <si>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</si>
  <si>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</si>
  <si>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</si>
  <si>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</si>
  <si>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</si>
  <si>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</si>
  <si>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</si>
  <si>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</si>
  <si>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</si>
  <si>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</si>
  <si>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</si>
  <si>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</si>
  <si>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</si>
  <si>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</si>
  <si>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</si>
  <si>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</si>
  <si>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</si>
  <si>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</si>
  <si>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</si>
  <si>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</si>
  <si>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</si>
  <si>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</si>
  <si>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</si>
  <si>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</si>
  <si>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</si>
  <si>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</si>
  <si>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</si>
  <si>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</si>
  <si>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</si>
  <si>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</si>
  <si>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</si>
  <si>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</si>
  <si>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</si>
  <si>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</si>
  <si>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</si>
  <si>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</si>
  <si>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</si>
  <si>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</si>
  <si>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</si>
  <si>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</si>
  <si>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</si>
  <si>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</si>
  <si>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</si>
  <si>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</si>
  <si>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</si>
  <si>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</si>
  <si>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</si>
  <si>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</si>
  <si>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</si>
  <si>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</si>
  <si>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</si>
  <si>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</si>
  <si>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</si>
  <si>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</si>
  <si>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</si>
  <si>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</si>
  <si>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</si>
  <si>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</si>
  <si>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</si>
  <si>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</si>
  <si>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</si>
  <si>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</si>
  <si>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</si>
  <si>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</si>
  <si>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</si>
  <si>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</si>
  <si>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</si>
  <si>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</si>
  <si>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</si>
  <si>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</si>
  <si>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</si>
  <si>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</si>
  <si>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</si>
  <si>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</si>
  <si>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</si>
  <si>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</si>
  <si>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</si>
  <si>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</si>
  <si>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</si>
  <si>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</si>
  <si>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</si>
  <si>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</si>
  <si>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</si>
  <si>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</si>
  <si>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</si>
  <si>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</si>
  <si>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</si>
  <si>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</si>
  <si>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</si>
  <si>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</si>
  <si>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</si>
  <si>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</si>
  <si>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</si>
  <si>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</si>
  <si>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</si>
  <si>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</si>
  <si>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</si>
  <si>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</si>
  <si>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</si>
  <si>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</si>
  <si>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</si>
  <si>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</si>
  <si>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</si>
  <si>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</si>
  <si>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</si>
  <si>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</si>
  <si>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</si>
  <si>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</si>
  <si>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</si>
  <si>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</si>
  <si>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</si>
  <si>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</si>
  <si>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</si>
  <si>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</si>
  <si>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</si>
  <si>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</si>
  <si>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</si>
  <si>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</si>
  <si>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</si>
  <si>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</si>
  <si>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</si>
  <si>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</si>
  <si>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</si>
  <si>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</si>
  <si>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</si>
  <si>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</si>
  <si>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</si>
  <si>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</si>
  <si>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</si>
  <si>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</si>
  <si>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</si>
  <si>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</si>
  <si>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</si>
  <si>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</si>
  <si>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</si>
  <si>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</si>
  <si>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</si>
  <si>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</si>
  <si>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</si>
  <si>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</si>
  <si>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</si>
  <si>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</si>
  <si>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</si>
  <si>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</si>
  <si>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</si>
  <si>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</si>
  <si>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</si>
  <si>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</si>
  <si>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</si>
  <si>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</si>
  <si>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</si>
  <si>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</si>
  <si>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</si>
  <si>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</si>
  <si>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</si>
  <si>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</si>
  <si>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</si>
  <si>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</si>
  <si>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</si>
  <si>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</si>
  <si>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</si>
  <si>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</si>
  <si>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</si>
  <si>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</si>
  <si>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</si>
  <si>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</si>
  <si>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</si>
  <si>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</si>
  <si>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</si>
  <si>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</si>
  <si>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</si>
  <si>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</si>
  <si>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</si>
  <si>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</si>
  <si>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</si>
  <si>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</si>
  <si>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</si>
  <si>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</si>
  <si>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</si>
  <si>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</si>
  <si>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</si>
  <si>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</si>
  <si>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</si>
  <si>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</si>
  <si>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</si>
  <si>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</si>
  <si>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</si>
  <si>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</si>
  <si>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</si>
  <si>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</si>
  <si>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</si>
  <si>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</si>
  <si>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</si>
  <si>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</si>
  <si>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</si>
  <si>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</si>
  <si>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</si>
  <si>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</si>
  <si>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</si>
  <si>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</si>
  <si>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</si>
  <si>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</si>
  <si>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</si>
  <si>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</si>
  <si>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</si>
  <si>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</si>
  <si>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</si>
  <si>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</si>
  <si>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</si>
  <si>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</si>
  <si>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</si>
  <si>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</si>
  <si>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</si>
  <si>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</si>
  <si>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</si>
  <si>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</si>
  <si>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</si>
  <si>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</si>
  <si>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</si>
  <si>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</si>
  <si>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</si>
  <si>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</si>
  <si>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</si>
  <si>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</si>
  <si>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</si>
  <si>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</si>
  <si>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</si>
  <si>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</si>
  <si>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</si>
  <si>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</si>
  <si>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</si>
  <si>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</si>
  <si>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</si>
  <si>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</si>
  <si>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</si>
  <si>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</si>
  <si>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</si>
  <si>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</si>
  <si>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</si>
  <si>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</si>
  <si>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</si>
  <si>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</si>
  <si>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</si>
  <si>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</si>
  <si>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</si>
  <si>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</si>
  <si>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</si>
  <si>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</si>
  <si>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</si>
  <si>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</si>
  <si>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</si>
  <si>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</si>
  <si>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</si>
  <si>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</si>
  <si>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</si>
  <si>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</si>
  <si>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</si>
  <si>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</si>
  <si>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</si>
  <si>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</si>
  <si>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</si>
  <si>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</si>
  <si>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</si>
  <si>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</si>
  <si>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</si>
  <si>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</si>
  <si>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</si>
  <si>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</si>
  <si>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</si>
  <si>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</si>
  <si>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</si>
  <si>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</si>
  <si>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</si>
  <si>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</si>
  <si>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</si>
  <si>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</si>
  <si>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</si>
  <si>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</si>
  <si>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</si>
  <si>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</si>
  <si>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</si>
  <si>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</si>
  <si>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</si>
  <si>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</si>
  <si>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</si>
  <si>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</si>
  <si>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</si>
  <si>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</si>
  <si>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</si>
  <si>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</si>
  <si>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</si>
  <si>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</si>
  <si>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</si>
  <si>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</si>
  <si>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</si>
  <si>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</si>
  <si>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</si>
  <si>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</si>
  <si>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</si>
  <si>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</si>
  <si>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</si>
  <si>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</si>
  <si>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</si>
  <si>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</si>
  <si>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</si>
  <si>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</si>
  <si>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</si>
  <si>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</si>
  <si>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</si>
  <si>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</si>
  <si>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</si>
  <si>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</si>
  <si>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</si>
  <si>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</si>
  <si>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</si>
  <si>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</si>
  <si>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</si>
  <si>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</si>
  <si>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</si>
  <si>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</si>
  <si>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</si>
  <si>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</si>
  <si>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</si>
  <si>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</si>
  <si>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</si>
  <si>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</si>
  <si>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</si>
  <si>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</si>
  <si>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</si>
  <si>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</si>
  <si>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</si>
  <si>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</si>
  <si>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</si>
  <si>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</si>
  <si>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</si>
  <si>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</si>
  <si>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</si>
  <si>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</si>
  <si>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</si>
  <si>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</si>
  <si>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</si>
  <si>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</si>
  <si>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</si>
  <si>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</si>
  <si>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</si>
  <si>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</si>
  <si>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</si>
  <si>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</si>
  <si>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</si>
  <si>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</si>
  <si>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</si>
  <si>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</si>
  <si>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</si>
  <si>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</si>
  <si>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</si>
  <si>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</si>
  <si>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</si>
  <si>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</si>
  <si>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</si>
  <si>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</si>
  <si>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</si>
  <si>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</si>
  <si>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</si>
  <si>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</si>
  <si>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</si>
  <si>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</si>
  <si>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</si>
  <si>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</si>
  <si>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</si>
  <si>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</si>
  <si>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</si>
  <si>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</si>
  <si>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</si>
  <si>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</si>
  <si>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</si>
  <si>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</si>
  <si>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</si>
  <si>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</si>
  <si>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</si>
  <si>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</si>
  <si>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</si>
  <si>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</si>
  <si>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</si>
  <si>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</si>
  <si>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</si>
  <si>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</si>
  <si>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</si>
  <si>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</si>
  <si>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</si>
  <si>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</si>
  <si>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</si>
  <si>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</si>
  <si>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</si>
  <si>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</si>
  <si>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</si>
  <si>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</si>
  <si>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</si>
  <si>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</si>
  <si>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</si>
  <si>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</si>
  <si>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</si>
  <si>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</si>
  <si>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</si>
  <si>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</si>
  <si>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</si>
  <si>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</si>
  <si>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</si>
  <si>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</si>
  <si>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</si>
  <si>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</si>
  <si>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</si>
  <si>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</si>
  <si>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</si>
  <si>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</si>
  <si>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</si>
  <si>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</si>
  <si>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</si>
  <si>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</si>
  <si>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</si>
  <si>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</si>
  <si>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</si>
  <si>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</si>
  <si>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</si>
  <si>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</si>
  <si>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</si>
  <si>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</si>
  <si>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</si>
  <si>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</si>
  <si>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</si>
  <si>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</si>
  <si>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</si>
  <si>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</si>
  <si>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</si>
  <si>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</si>
  <si>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</si>
  <si>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</si>
  <si>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</si>
  <si>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</si>
  <si>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</si>
  <si>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</si>
  <si>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</si>
  <si>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</si>
  <si>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</si>
  <si>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</si>
  <si>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</si>
  <si>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</si>
  <si>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</si>
  <si>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</si>
  <si>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</si>
  <si>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</si>
  <si>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</si>
  <si>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</si>
  <si>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</si>
  <si>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</si>
  <si>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</si>
  <si>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</si>
  <si>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</si>
  <si>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</si>
  <si>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</si>
  <si>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</si>
  <si>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</si>
  <si>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</si>
  <si>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</si>
  <si>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</si>
  <si>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</si>
  <si>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</si>
  <si>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</si>
  <si>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</si>
  <si>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</si>
  <si>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</si>
  <si>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</si>
  <si>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</si>
  <si>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</si>
  <si>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</si>
  <si>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</si>
  <si>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</si>
  <si>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</si>
  <si>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</si>
  <si>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</si>
  <si>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</si>
  <si>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</si>
  <si>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</si>
  <si>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</si>
  <si>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</si>
  <si>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</si>
  <si>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</si>
  <si>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</si>
  <si>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</si>
  <si>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</si>
  <si>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</si>
  <si>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</si>
  <si>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</si>
  <si>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</si>
  <si>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</si>
  <si>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</si>
  <si>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</si>
  <si>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</si>
  <si>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</si>
  <si>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</si>
  <si>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</si>
  <si>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</si>
  <si>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</si>
  <si>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</si>
  <si>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</si>
  <si>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</si>
  <si>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</si>
  <si>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</si>
  <si>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</si>
  <si>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</si>
  <si>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</si>
  <si>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</si>
  <si>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</si>
  <si>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</si>
  <si>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</si>
  <si>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</si>
  <si>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</si>
  <si>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</si>
  <si>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</si>
  <si>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</si>
  <si>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</si>
  <si>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</si>
  <si>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</si>
  <si>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</si>
  <si>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</si>
  <si>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</si>
  <si>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</si>
  <si>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</si>
  <si>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</si>
  <si>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</si>
  <si>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</si>
  <si>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</si>
  <si>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</si>
  <si>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</si>
  <si>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</si>
  <si>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</si>
  <si>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</si>
  <si>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</si>
  <si>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</si>
  <si>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</si>
  <si>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</si>
  <si>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</si>
  <si>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</si>
  <si>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</si>
  <si>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</si>
  <si>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</si>
  <si>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</si>
  <si>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</si>
  <si>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</si>
  <si>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</si>
  <si>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</si>
  <si>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</si>
  <si>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</si>
  <si>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</si>
  <si>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</si>
  <si>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</si>
  <si>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</si>
  <si>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</si>
  <si>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</si>
  <si>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</si>
  <si>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</si>
  <si>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</si>
  <si>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</si>
  <si>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</si>
  <si>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</si>
  <si>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</si>
  <si>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</si>
  <si>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</si>
  <si>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</si>
  <si>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</si>
  <si>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</si>
  <si>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</si>
  <si>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</si>
  <si>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</si>
  <si>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</si>
  <si>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</si>
  <si>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</si>
  <si>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</si>
  <si>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</si>
  <si>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</si>
  <si>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</si>
  <si>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</si>
  <si>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</si>
  <si>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</si>
  <si>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</si>
  <si>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</si>
  <si>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</si>
  <si>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</si>
  <si>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</si>
  <si>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</si>
  <si>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</si>
  <si>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</si>
  <si>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</si>
  <si>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</si>
  <si>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</si>
  <si>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</si>
  <si>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</si>
  <si>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</si>
  <si>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</si>
  <si>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</si>
  <si>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</si>
  <si>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</si>
  <si>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</si>
  <si>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</si>
  <si>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</si>
  <si>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</si>
  <si>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</si>
  <si>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</si>
  <si>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</si>
  <si>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</si>
  <si>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</si>
  <si>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</si>
  <si>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</si>
  <si>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</si>
  <si>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</si>
  <si>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</si>
  <si>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</si>
  <si>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</si>
  <si>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</si>
  <si>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</si>
  <si>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</si>
  <si>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</si>
  <si>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</si>
  <si>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</si>
  <si>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</si>
  <si>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</si>
  <si>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</si>
  <si>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</si>
  <si>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</si>
  <si>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</si>
  <si>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</si>
  <si>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</si>
  <si>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</si>
  <si>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</si>
  <si>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</si>
  <si>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</si>
  <si>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</si>
  <si>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</si>
  <si>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</si>
  <si>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</si>
  <si>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</si>
  <si>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</si>
  <si>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</si>
  <si>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</si>
  <si>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</si>
  <si>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</si>
  <si>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</si>
  <si>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</si>
  <si>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</si>
  <si>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</si>
  <si>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</si>
  <si>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</si>
  <si>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</si>
  <si>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</si>
  <si>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</si>
  <si>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</si>
  <si>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</si>
  <si>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</si>
  <si>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</si>
  <si>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</si>
  <si>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</si>
  <si>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</si>
  <si>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</si>
  <si>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</si>
  <si>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</si>
  <si>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</si>
  <si>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</si>
  <si>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</si>
  <si>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</si>
  <si>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</si>
  <si>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</si>
  <si>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</si>
  <si>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</si>
  <si>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</si>
  <si>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</si>
  <si>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</si>
  <si>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</si>
  <si>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</si>
  <si>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</si>
  <si>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</si>
  <si>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</si>
  <si>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</si>
  <si>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</si>
  <si>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</si>
  <si>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</si>
  <si>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</si>
  <si>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</si>
  <si>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</si>
  <si>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</si>
  <si>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</si>
  <si>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</si>
  <si>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</si>
  <si>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</si>
  <si>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</si>
  <si>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</si>
  <si>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</si>
  <si>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</si>
  <si>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</si>
  <si>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</si>
  <si>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</si>
  <si>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</si>
  <si>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</si>
  <si>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</si>
  <si>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</si>
  <si>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</si>
  <si>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</si>
  <si>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</si>
  <si>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</si>
  <si>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</si>
  <si>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</si>
  <si>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</si>
  <si>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</si>
  <si>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</si>
  <si>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</si>
  <si>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</si>
  <si>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</si>
  <si>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</si>
  <si>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</si>
  <si>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</si>
  <si>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</si>
  <si>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</si>
  <si>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</si>
  <si>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</si>
  <si>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</si>
  <si>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</si>
  <si>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</si>
  <si>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</si>
  <si>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</si>
  <si>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</si>
  <si>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</si>
  <si>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</si>
  <si>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</si>
  <si>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</si>
  <si>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</si>
  <si>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</si>
  <si>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</si>
  <si>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</si>
  <si>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</si>
  <si>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</si>
  <si>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</si>
  <si>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</si>
  <si>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</si>
  <si>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</si>
  <si>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</si>
  <si>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</si>
  <si>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</si>
  <si>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</si>
  <si>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</si>
  <si>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</si>
  <si>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</si>
  <si>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</si>
  <si>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</si>
  <si>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</si>
  <si>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</si>
  <si>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</si>
  <si>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</si>
  <si>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</si>
  <si>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</si>
  <si>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</si>
  <si>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</si>
  <si>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</si>
  <si>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</si>
  <si>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</si>
  <si>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</si>
  <si>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</si>
  <si>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</si>
  <si>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</si>
  <si>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</si>
  <si>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</si>
  <si>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</si>
  <si>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</si>
  <si>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</si>
  <si>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</si>
  <si>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</si>
  <si>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</si>
  <si>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</si>
  <si>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</si>
  <si>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</si>
  <si>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</si>
  <si>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</si>
  <si>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</si>
  <si>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</si>
  <si>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</si>
  <si>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</si>
  <si>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</si>
  <si>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</si>
  <si>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</si>
  <si>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</si>
  <si>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</si>
  <si>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</si>
  <si>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</si>
  <si>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</si>
  <si>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</si>
  <si>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</si>
  <si>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</si>
  <si>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</si>
  <si>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</si>
  <si>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</si>
  <si>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</si>
  <si>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</si>
  <si>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</si>
  <si>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</si>
  <si>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</si>
  <si>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</si>
  <si>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</si>
  <si>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</si>
  <si>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</si>
  <si>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</si>
  <si>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</si>
  <si>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</si>
  <si>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</si>
  <si>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</si>
  <si>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</si>
  <si>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</si>
  <si>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</si>
  <si>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</si>
  <si>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</si>
  <si>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</si>
  <si>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</si>
  <si>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</si>
  <si>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</si>
  <si>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</si>
  <si>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</si>
  <si>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</si>
  <si>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</si>
  <si>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</si>
  <si>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</si>
  <si>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</si>
  <si>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</si>
  <si>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</si>
  <si>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</si>
  <si>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</si>
  <si>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</si>
  <si>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</si>
  <si>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</si>
  <si>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</si>
  <si>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</si>
  <si>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</si>
  <si>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</si>
  <si>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</si>
  <si>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</si>
  <si>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</si>
  <si>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</si>
  <si>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</si>
  <si>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</si>
  <si>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</si>
  <si>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</si>
  <si>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</si>
  <si>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</si>
  <si>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</si>
  <si>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</si>
  <si>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</si>
  <si>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</si>
  <si>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</si>
  <si>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</si>
  <si>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</si>
  <si>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</si>
  <si>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</si>
  <si>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</si>
  <si>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</si>
  <si>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</si>
  <si>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</si>
  <si>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</si>
  <si>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</si>
  <si>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</si>
  <si>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</si>
  <si>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</si>
  <si>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</si>
  <si>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</si>
  <si>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</si>
  <si>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</si>
  <si>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</si>
  <si>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</si>
  <si>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</si>
  <si>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</si>
  <si>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</si>
  <si>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</si>
  <si>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</si>
  <si>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</si>
  <si>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</si>
  <si>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</si>
  <si>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</si>
  <si>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</si>
  <si>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</si>
  <si>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</si>
  <si>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</si>
  <si>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</si>
  <si>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</si>
  <si>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</si>
  <si>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</si>
  <si>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</si>
  <si>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</si>
  <si>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</si>
  <si>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</si>
  <si>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</si>
  <si>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</si>
  <si>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</si>
  <si>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</si>
  <si>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</si>
  <si>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</si>
  <si>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</si>
  <si>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</si>
  <si>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</si>
  <si>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</si>
  <si>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</si>
  <si>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</si>
  <si>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</si>
  <si>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</si>
  <si>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</si>
  <si>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</si>
  <si>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</si>
  <si>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</si>
  <si>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</si>
  <si>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</si>
  <si>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</si>
  <si>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</si>
  <si>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</si>
  <si>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</si>
  <si>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</si>
  <si>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</si>
  <si>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</si>
  <si>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</si>
  <si>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</si>
  <si>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</si>
  <si>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</si>
  <si>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</si>
  <si>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</si>
  <si>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</si>
  <si>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</si>
  <si>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</si>
  <si>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</si>
  <si>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</si>
  <si>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</si>
  <si>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</si>
  <si>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</si>
  <si>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</si>
  <si>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</si>
  <si>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</si>
  <si>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</si>
  <si>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</si>
  <si>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</si>
  <si>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</si>
  <si>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</si>
  <si>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</si>
  <si>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</si>
  <si>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</si>
  <si>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</si>
  <si>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</si>
  <si>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</si>
  <si>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</si>
  <si>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</si>
  <si>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</si>
  <si>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</si>
  <si>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</si>
  <si>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</si>
  <si>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</si>
  <si>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</si>
  <si>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</si>
  <si>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</si>
  <si>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</si>
  <si>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</si>
  <si>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</si>
  <si>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</si>
  <si>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</si>
  <si>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</si>
  <si>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</si>
  <si>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</si>
  <si>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</si>
  <si>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</si>
  <si>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</si>
  <si>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</si>
  <si>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</si>
  <si>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</si>
  <si>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</si>
  <si>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</si>
  <si>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</si>
  <si>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</si>
  <si>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</si>
  <si>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</si>
  <si>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</si>
  <si>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</si>
  <si>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</si>
  <si>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</si>
  <si>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</si>
  <si>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</si>
  <si>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</si>
  <si>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</si>
  <si>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</si>
  <si>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</si>
  <si>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</si>
  <si>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</si>
  <si>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</si>
  <si>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</si>
  <si>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</si>
  <si>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</si>
  <si>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</si>
  <si>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</si>
  <si>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</si>
  <si>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</si>
  <si>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</si>
  <si>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</si>
  <si>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</si>
  <si>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</si>
  <si>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</si>
  <si>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</si>
  <si>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</si>
  <si>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</si>
  <si>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</si>
  <si>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</si>
  <si>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</si>
  <si>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</si>
  <si>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</si>
  <si>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</si>
  <si>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</si>
  <si>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</si>
  <si>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</si>
  <si>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</si>
  <si>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</si>
  <si>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</si>
  <si>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</si>
  <si>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</si>
  <si>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</si>
  <si>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</si>
  <si>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</si>
  <si>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</si>
  <si>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</si>
  <si>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</si>
  <si>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</si>
  <si>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</si>
  <si>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</si>
  <si>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</si>
  <si>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</si>
  <si>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</si>
  <si>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</si>
  <si>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</si>
  <si>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</si>
  <si>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</si>
  <si>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</si>
  <si>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</si>
  <si>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</si>
  <si>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</si>
  <si>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</si>
  <si>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</si>
  <si>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</si>
  <si>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</si>
  <si>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</si>
  <si>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</si>
  <si>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</si>
  <si>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</si>
  <si>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</si>
  <si>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</si>
  <si>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</si>
  <si>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</si>
  <si>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</si>
  <si>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</si>
  <si>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</si>
  <si>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</si>
  <si>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</si>
  <si>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</si>
  <si>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</si>
  <si>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</si>
  <si>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</si>
  <si>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</si>
  <si>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</si>
  <si>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</si>
  <si>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</si>
  <si>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</si>
  <si>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</si>
  <si>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</si>
  <si>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</si>
  <si>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</si>
  <si>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</si>
  <si>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</si>
  <si>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</si>
  <si>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</si>
  <si>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</si>
  <si>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</si>
  <si>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</si>
  <si>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</si>
  <si>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</si>
  <si>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</si>
  <si>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</si>
  <si>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</si>
  <si>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</si>
  <si>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</si>
  <si>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</si>
  <si>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</si>
  <si>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</si>
  <si>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</si>
  <si>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</si>
  <si>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</si>
  <si>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</si>
  <si>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</si>
  <si>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</si>
  <si>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</si>
  <si>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</si>
  <si>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</si>
  <si>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</si>
  <si>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</si>
  <si>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</si>
  <si>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</si>
  <si>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</si>
  <si>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</si>
  <si>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</si>
  <si>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</si>
  <si>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</si>
  <si>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</si>
  <si>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</si>
  <si>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</si>
  <si>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</si>
  <si>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</si>
  <si>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</si>
  <si>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</si>
  <si>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</si>
  <si>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</si>
  <si>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</si>
  <si>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</si>
  <si>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</si>
  <si>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</si>
  <si>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</si>
  <si>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</si>
  <si>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</si>
  <si>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</si>
  <si>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</si>
  <si>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</si>
  <si>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</si>
  <si>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</si>
  <si>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</si>
  <si>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</si>
  <si>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</si>
  <si>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</si>
  <si>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</si>
  <si>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</si>
  <si>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</si>
  <si>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</si>
  <si>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</si>
  <si>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</si>
  <si>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</si>
  <si>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</si>
  <si>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</si>
  <si>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</si>
  <si>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</si>
  <si>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</si>
  <si>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</si>
  <si>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</si>
  <si>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</si>
  <si>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</si>
  <si>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</si>
  <si>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</si>
  <si>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</si>
  <si>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</si>
  <si>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</si>
  <si>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</si>
  <si>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</si>
  <si>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</si>
  <si>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</si>
  <si>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</si>
  <si>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</si>
  <si>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</si>
  <si>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</si>
  <si>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</si>
  <si>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</si>
  <si>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</si>
  <si>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</si>
  <si>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</si>
  <si>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</si>
  <si>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</si>
  <si>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</si>
  <si>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</si>
  <si>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</si>
  <si>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</si>
  <si>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</si>
  <si>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</si>
  <si>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</si>
  <si>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</si>
  <si>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</si>
  <si>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</si>
  <si>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</si>
  <si>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</si>
  <si>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</si>
  <si>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</si>
  <si>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</si>
  <si>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</si>
  <si>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</si>
  <si>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</si>
  <si>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</si>
  <si>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</si>
  <si>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</si>
  <si>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</si>
  <si>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</si>
  <si>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</si>
  <si>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</si>
  <si>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</si>
  <si>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</si>
  <si>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</si>
  <si>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</si>
  <si>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</si>
  <si>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</si>
  <si>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</si>
  <si>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</si>
  <si>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</si>
  <si>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</si>
  <si>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</si>
  <si>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</si>
  <si>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</si>
  <si>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</si>
  <si>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</si>
  <si>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</si>
  <si>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</si>
  <si>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</si>
  <si>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</si>
  <si>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</si>
  <si>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</si>
  <si>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</si>
  <si>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</si>
  <si>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</si>
  <si>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</si>
  <si>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</si>
  <si>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</si>
  <si>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</si>
  <si>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</si>
  <si>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</si>
  <si>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</si>
  <si>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</si>
  <si>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</si>
  <si>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</si>
  <si>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</si>
  <si>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</si>
  <si>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</si>
  <si>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</si>
  <si>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</si>
  <si>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</si>
  <si>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</si>
  <si>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</si>
  <si>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</si>
  <si>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</si>
  <si>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</si>
  <si>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</si>
  <si>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</si>
  <si>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</si>
  <si>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</si>
  <si>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</si>
  <si>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</si>
  <si>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</si>
  <si>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</si>
  <si>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</si>
  <si>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</si>
  <si>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</si>
  <si>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</si>
  <si>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</si>
  <si>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</si>
  <si>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</si>
  <si>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</si>
  <si>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</si>
  <si>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</si>
  <si>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</si>
  <si>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</si>
  <si>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</si>
  <si>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</si>
  <si>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</si>
  <si>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</si>
  <si>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</si>
  <si>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</si>
  <si>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</si>
  <si>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</si>
  <si>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</si>
  <si>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</si>
  <si>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</si>
  <si>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</si>
  <si>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</si>
  <si>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</si>
  <si>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</si>
  <si>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</si>
  <si>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</si>
  <si>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</si>
  <si>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</si>
  <si>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</si>
  <si>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</si>
  <si>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</si>
  <si>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</si>
  <si>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</si>
  <si>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</si>
  <si>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</si>
  <si>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</si>
  <si>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</si>
  <si>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</si>
  <si>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</si>
  <si>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</si>
  <si>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</si>
  <si>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</si>
  <si>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</si>
  <si>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</si>
  <si>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</si>
  <si>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</si>
  <si>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</si>
  <si>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</si>
  <si>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</si>
  <si>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</si>
  <si>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</si>
  <si>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</si>
  <si>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</si>
  <si>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</si>
  <si>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</si>
  <si>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</si>
  <si>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</si>
  <si>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</si>
  <si>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</si>
  <si>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</si>
  <si>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</si>
  <si>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</si>
  <si>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</si>
  <si>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</si>
  <si>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</si>
  <si>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</si>
  <si>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</si>
  <si>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</si>
  <si>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</si>
  <si>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</si>
  <si>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</si>
  <si>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</si>
  <si>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</si>
  <si>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</si>
  <si>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</si>
  <si>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</si>
  <si>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</si>
  <si>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</si>
  <si>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</si>
  <si>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</si>
  <si>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</si>
  <si>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</si>
  <si>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</si>
  <si>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</si>
  <si>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</si>
  <si>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</si>
  <si>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</si>
  <si>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</si>
  <si>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</si>
  <si>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</si>
  <si>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</si>
  <si>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</si>
  <si>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</si>
  <si>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</si>
  <si>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</si>
  <si>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</si>
  <si>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</si>
  <si>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</si>
  <si>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</si>
  <si>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</si>
  <si>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</si>
  <si>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</si>
  <si>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</si>
  <si>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</si>
  <si>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</si>
  <si>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</si>
  <si>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</si>
  <si>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</si>
  <si>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</si>
  <si>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</si>
  <si>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</si>
  <si>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</si>
  <si>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</si>
  <si>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</si>
  <si>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</si>
  <si>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</si>
  <si>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</si>
  <si>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</si>
  <si>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</si>
  <si>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</si>
  <si>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</si>
  <si>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</si>
  <si>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</si>
  <si>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</si>
  <si>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</si>
  <si>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</si>
  <si>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</si>
  <si>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</si>
  <si>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</si>
  <si>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</si>
  <si>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</si>
  <si>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</si>
  <si>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</si>
  <si>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</si>
  <si>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</si>
  <si>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</si>
  <si>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</si>
  <si>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</si>
  <si>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</si>
  <si>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</si>
  <si>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</si>
  <si>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</si>
  <si>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</si>
  <si>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</si>
  <si>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</si>
  <si>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</si>
  <si>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</si>
  <si>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</si>
  <si>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</si>
  <si>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</si>
  <si>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</si>
  <si>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</si>
  <si>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</si>
  <si>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</si>
  <si>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</si>
  <si>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</si>
  <si>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</si>
  <si>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</si>
  <si>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</si>
  <si>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</si>
  <si>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</si>
  <si>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</si>
  <si>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</si>
  <si>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</si>
  <si>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</si>
  <si>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</si>
  <si>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</si>
  <si>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</si>
  <si>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</si>
  <si>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</si>
  <si>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</si>
  <si>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</si>
  <si>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</si>
  <si>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</si>
  <si>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</si>
  <si>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</si>
  <si>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</si>
  <si>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</si>
  <si>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</si>
  <si>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</si>
  <si>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</si>
  <si>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</si>
  <si>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</si>
  <si>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</si>
  <si>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</si>
  <si>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</si>
  <si>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</si>
  <si>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</si>
  <si>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</si>
  <si>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</si>
  <si>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</si>
  <si>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</si>
  <si>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</si>
  <si>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</si>
  <si>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</si>
  <si>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</si>
  <si>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</si>
  <si>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</si>
  <si>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</si>
  <si>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</si>
  <si>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</si>
  <si>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</si>
  <si>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</si>
  <si>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</si>
  <si>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</si>
  <si>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</si>
  <si>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</si>
  <si>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</si>
  <si>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</si>
  <si>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</si>
  <si>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</si>
  <si>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</si>
  <si>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</si>
  <si>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</si>
  <si>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</si>
  <si>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</si>
  <si>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</si>
  <si>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</si>
  <si>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</si>
  <si>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</si>
  <si>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</si>
  <si>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</si>
  <si>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</si>
  <si>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</si>
  <si>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</si>
  <si>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</si>
  <si>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</si>
  <si>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</si>
  <si>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</si>
  <si>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</si>
  <si>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</si>
  <si>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</si>
  <si>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</si>
  <si>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</si>
  <si>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</si>
  <si>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</si>
  <si>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</si>
  <si>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</si>
  <si>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</si>
  <si>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</si>
  <si>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</si>
  <si>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</si>
  <si>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</si>
  <si>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</si>
  <si>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</si>
  <si>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</si>
  <si>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</si>
  <si>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</si>
  <si>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</si>
  <si>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</si>
  <si>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</si>
  <si>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</si>
  <si>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</si>
  <si>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</si>
  <si>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</si>
  <si>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</si>
  <si>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</si>
  <si>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</si>
  <si>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</si>
  <si>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</si>
  <si>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</si>
  <si>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</si>
  <si>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</si>
  <si>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</si>
  <si>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</si>
  <si>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</si>
  <si>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</si>
  <si>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</si>
  <si>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</si>
  <si>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</si>
  <si>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</si>
  <si>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</si>
  <si>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</si>
  <si>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</si>
  <si>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</si>
  <si>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</si>
  <si>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</si>
  <si>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</si>
  <si>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</si>
  <si>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</si>
  <si>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</si>
  <si>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</si>
  <si>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</si>
  <si>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</si>
  <si>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</si>
  <si>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</si>
  <si>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</si>
  <si>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</si>
  <si>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</si>
  <si>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</si>
  <si>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</si>
  <si>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</si>
  <si>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</si>
  <si>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</si>
  <si>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</si>
  <si>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</si>
  <si>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</si>
  <si>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</si>
  <si>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</si>
  <si>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</si>
  <si>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</si>
  <si>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</si>
  <si>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</si>
  <si>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</si>
  <si>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</si>
  <si>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</si>
  <si>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</si>
  <si>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</si>
  <si>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</si>
  <si>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</si>
  <si>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</si>
  <si>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</si>
  <si>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</si>
  <si>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</si>
  <si>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</si>
  <si>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</si>
  <si>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</si>
  <si>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</si>
  <si>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</si>
  <si>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</si>
  <si>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</si>
  <si>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</si>
  <si>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</si>
  <si>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</si>
  <si>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</si>
  <si>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</si>
  <si>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</si>
  <si>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</si>
  <si>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</si>
  <si>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</si>
  <si>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</si>
  <si>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</si>
  <si>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</si>
  <si>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</si>
  <si>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</si>
  <si>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</si>
  <si>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</si>
  <si>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</si>
  <si>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</si>
  <si>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</si>
  <si>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</si>
  <si>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</si>
  <si>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</si>
  <si>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</si>
  <si>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</si>
  <si>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</si>
  <si>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</si>
  <si>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</si>
  <si>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</si>
  <si>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</si>
  <si>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</si>
  <si>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</si>
  <si>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</si>
  <si>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</si>
  <si>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</si>
  <si>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</si>
  <si>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</si>
  <si>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</si>
  <si>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</si>
  <si>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</si>
  <si>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</si>
  <si>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</si>
  <si>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</si>
  <si>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</si>
  <si>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</si>
  <si>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</si>
  <si>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</si>
  <si>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</si>
  <si>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</si>
  <si>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</si>
  <si>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</si>
  <si>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</si>
  <si>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</si>
  <si>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</si>
  <si>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</si>
  <si>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</si>
  <si>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</si>
  <si>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</si>
  <si>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</si>
  <si>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</si>
  <si>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</si>
  <si>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</si>
  <si>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</si>
  <si>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</si>
  <si>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</si>
  <si>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</si>
  <si>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</si>
  <si>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</si>
  <si>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</si>
  <si>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</si>
  <si>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</si>
  <si>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</si>
  <si>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</si>
  <si>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</si>
  <si>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</si>
  <si>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</si>
  <si>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</si>
  <si>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</si>
  <si>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</si>
  <si>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</si>
  <si>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</si>
  <si>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</si>
  <si>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</si>
  <si>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</si>
  <si>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</si>
  <si>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</si>
  <si>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</si>
  <si>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</si>
  <si>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</si>
  <si>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</si>
  <si>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</si>
  <si>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</si>
  <si>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</si>
  <si>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</si>
  <si>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</si>
  <si>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</si>
  <si>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</si>
  <si>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</si>
  <si>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</si>
  <si>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</si>
  <si>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</si>
  <si>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</si>
  <si>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</si>
  <si>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</si>
  <si>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</si>
  <si>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</si>
  <si>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</si>
  <si>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</si>
  <si>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</si>
  <si>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</si>
  <si>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</si>
  <si>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</si>
  <si>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</si>
  <si>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</si>
  <si>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</si>
  <si>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</si>
  <si>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</si>
  <si>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</si>
  <si>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</si>
  <si>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</si>
  <si>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</si>
  <si>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</si>
  <si>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</si>
  <si>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</si>
  <si>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</si>
  <si>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</si>
  <si>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</si>
  <si>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</si>
  <si>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</si>
  <si>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</si>
  <si>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</si>
  <si>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</si>
  <si>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</si>
  <si>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</si>
  <si>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</si>
  <si>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</si>
  <si>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</si>
  <si>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</si>
  <si>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</si>
  <si>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</si>
  <si>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</si>
  <si>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</si>
  <si>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</si>
  <si>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</si>
  <si>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</si>
  <si>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</si>
  <si>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</si>
  <si>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</si>
  <si>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</si>
  <si>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</si>
  <si>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</si>
  <si>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</si>
  <si>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</si>
  <si>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</si>
  <si>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</si>
  <si>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</si>
  <si>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</si>
  <si>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</si>
  <si>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</si>
  <si>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</si>
  <si>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</si>
  <si>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</si>
  <si>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</si>
  <si>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</si>
  <si>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</si>
  <si>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</si>
  <si>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</si>
  <si>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</si>
  <si>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</si>
  <si>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</si>
  <si>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</si>
  <si>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</si>
  <si>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</si>
  <si>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</si>
  <si>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</si>
  <si>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</si>
  <si>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</si>
  <si>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</si>
  <si>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</si>
  <si>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</si>
  <si>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</si>
  <si>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</si>
  <si>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</si>
  <si>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</si>
  <si>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</si>
  <si>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</si>
  <si>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</si>
  <si>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</si>
  <si>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</si>
  <si>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</si>
  <si>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</si>
  <si>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</si>
  <si>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</si>
  <si>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</si>
  <si>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</si>
  <si>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</si>
  <si>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</si>
  <si>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</si>
  <si>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</si>
  <si>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</si>
  <si>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</si>
  <si>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</si>
  <si>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</si>
  <si>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</si>
  <si>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</si>
  <si>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</si>
  <si>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</si>
  <si>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</si>
  <si>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</si>
  <si>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</si>
  <si>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</si>
  <si>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</si>
  <si>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</si>
  <si>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</si>
  <si>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</si>
  <si>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</si>
  <si>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</si>
  <si>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</si>
  <si>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</si>
  <si>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</si>
  <si>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</si>
  <si>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</si>
  <si>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</si>
  <si>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</si>
  <si>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</si>
  <si>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</si>
  <si>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</si>
  <si>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</si>
  <si>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</si>
  <si>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</si>
  <si>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</si>
  <si>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</si>
  <si>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</si>
  <si>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</si>
  <si>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</si>
  <si>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</si>
  <si>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</si>
  <si>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</si>
  <si>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</si>
  <si>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</si>
  <si>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</si>
  <si>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</si>
  <si>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</si>
  <si>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</si>
  <si>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</si>
  <si>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</si>
  <si>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</si>
  <si>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</si>
  <si>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</si>
  <si>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</si>
  <si>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</si>
  <si>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</si>
  <si>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</si>
  <si>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</si>
  <si>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</si>
  <si>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</si>
  <si>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</si>
  <si>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</si>
  <si>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</si>
  <si>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</si>
  <si>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</si>
  <si>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</si>
  <si>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</si>
  <si>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</si>
  <si>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</si>
  <si>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</si>
  <si>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</si>
  <si>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</si>
  <si>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</si>
  <si>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</si>
  <si>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</si>
  <si>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</si>
  <si>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</si>
  <si>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</si>
  <si>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</si>
  <si>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</si>
  <si>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</si>
  <si>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</si>
  <si>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</si>
  <si>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</si>
  <si>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</si>
  <si>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</si>
  <si>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</si>
  <si>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</si>
  <si>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</si>
  <si>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</si>
  <si>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</si>
  <si>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</si>
  <si>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</si>
  <si>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</si>
  <si>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</si>
  <si>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</si>
  <si>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</si>
  <si>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</si>
  <si>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</si>
  <si>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</si>
  <si>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</si>
  <si>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</si>
  <si>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</si>
  <si>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</si>
  <si>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</si>
  <si>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</si>
  <si>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</si>
  <si>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</si>
  <si>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</si>
  <si>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</si>
  <si>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</si>
  <si>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</si>
  <si>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</si>
  <si>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</si>
  <si>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</si>
  <si>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</si>
  <si>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</si>
  <si>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</si>
  <si>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</si>
  <si>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</si>
  <si>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</si>
  <si>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</si>
  <si>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</si>
  <si>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</si>
  <si>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</si>
  <si>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</si>
  <si>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</si>
  <si>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</si>
  <si>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</si>
  <si>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</si>
  <si>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</si>
  <si>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</si>
  <si>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</si>
  <si>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</si>
  <si>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</si>
  <si>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</si>
  <si>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</si>
  <si>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</si>
  <si>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</si>
  <si>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</si>
  <si>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</si>
  <si>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</si>
  <si>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</si>
  <si>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</si>
  <si>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</si>
  <si>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</si>
  <si>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</si>
  <si>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</si>
  <si>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</si>
  <si>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</si>
  <si>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</si>
  <si>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</si>
  <si>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</si>
  <si>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</si>
  <si>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</si>
  <si>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</si>
  <si>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</si>
  <si>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</si>
  <si>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</si>
  <si>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</si>
  <si>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</si>
  <si>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</si>
  <si>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</si>
  <si>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</si>
  <si>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</si>
  <si>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</si>
  <si>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</si>
  <si>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</si>
  <si>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</si>
  <si>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</si>
  <si>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</si>
  <si>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</si>
  <si>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</si>
  <si>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</si>
  <si>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</si>
  <si>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</si>
  <si>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</si>
  <si>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</si>
  <si>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</si>
  <si>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</si>
  <si>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</si>
  <si>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</si>
  <si>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</si>
  <si>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</si>
  <si>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</si>
  <si>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</si>
  <si>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</si>
  <si>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</si>
  <si>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</si>
  <si>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</si>
  <si>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</si>
  <si>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</si>
  <si>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</si>
  <si>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</si>
  <si>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</si>
  <si>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</si>
  <si>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</si>
  <si>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</si>
  <si>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</si>
  <si>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</si>
  <si>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</si>
  <si>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</si>
  <si>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</si>
  <si>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</si>
  <si>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</si>
  <si>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</si>
  <si>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</si>
  <si>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</si>
  <si>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</si>
  <si>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</si>
  <si>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</si>
  <si>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</si>
  <si>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</si>
  <si>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</si>
  <si>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</si>
  <si>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</si>
  <si>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</si>
  <si>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</si>
  <si>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</si>
  <si>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</si>
  <si>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</si>
  <si>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</si>
  <si>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</si>
  <si>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</si>
  <si>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</si>
  <si>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</si>
  <si>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</si>
  <si>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</si>
  <si>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</si>
  <si>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</si>
  <si>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</si>
  <si>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</si>
  <si>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</si>
  <si>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</si>
  <si>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</si>
  <si>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</si>
  <si>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</si>
  <si>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</si>
  <si>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</si>
  <si>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</si>
  <si>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</si>
  <si>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</si>
  <si>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</si>
  <si>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</si>
  <si>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</si>
  <si>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</si>
  <si>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</si>
  <si>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</si>
  <si>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</si>
  <si>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</si>
  <si>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</si>
  <si>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</si>
  <si>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</si>
  <si>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</si>
  <si>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</si>
  <si>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</si>
  <si>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</si>
  <si>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</si>
  <si>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</si>
  <si>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</si>
  <si>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</si>
  <si>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</si>
  <si>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</si>
  <si>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</si>
  <si>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</si>
  <si>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</si>
  <si>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</si>
  <si>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</si>
  <si>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</si>
  <si>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</si>
  <si>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</si>
  <si>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</si>
  <si>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</si>
  <si>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</si>
  <si>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</si>
  <si>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</si>
  <si>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</si>
  <si>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</si>
  <si>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</si>
  <si>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</si>
  <si>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</si>
  <si>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</si>
  <si>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</si>
  <si>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</si>
  <si>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</si>
  <si>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</si>
  <si>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</si>
  <si>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</si>
  <si>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</si>
  <si>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</si>
  <si>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</si>
  <si>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</si>
  <si>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</si>
  <si>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</si>
  <si>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</si>
  <si>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</si>
  <si>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</si>
  <si>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</si>
  <si>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</si>
  <si>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</si>
  <si>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</si>
  <si>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</si>
  <si>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</si>
  <si>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</si>
  <si>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</si>
  <si>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</si>
  <si>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</si>
  <si>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</si>
  <si>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</si>
  <si>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</si>
  <si>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</si>
  <si>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</si>
  <si>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</si>
  <si>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</si>
  <si>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</si>
  <si>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</si>
  <si>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</si>
  <si>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</si>
  <si>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</si>
  <si>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</si>
  <si>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</si>
  <si>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</si>
  <si>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</si>
  <si>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</si>
  <si>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</si>
  <si>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</si>
  <si>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</si>
  <si>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</si>
  <si>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</si>
  <si>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</si>
  <si>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</si>
  <si>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</si>
  <si>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</si>
  <si>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</si>
  <si>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</si>
  <si>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</si>
  <si>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</si>
  <si>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</si>
  <si>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</si>
  <si>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</si>
  <si>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</si>
  <si>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</si>
  <si>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</si>
  <si>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</si>
  <si>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</si>
  <si>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</si>
  <si>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</si>
  <si>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</si>
  <si>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</si>
  <si>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</si>
  <si>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</si>
  <si>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</si>
  <si>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</si>
  <si>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</si>
  <si>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</si>
  <si>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</si>
  <si>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</si>
  <si>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</si>
  <si>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</si>
  <si>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</si>
  <si>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</si>
  <si>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</si>
  <si>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</si>
  <si>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</si>
  <si>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</si>
  <si>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</si>
  <si>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</si>
  <si>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</si>
  <si>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</si>
  <si>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</si>
  <si>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</si>
  <si>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</si>
  <si>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</si>
  <si>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</si>
  <si>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</si>
  <si>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</si>
  <si>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</si>
  <si>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</si>
  <si>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</si>
  <si>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</si>
  <si>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</si>
  <si>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</si>
  <si>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</si>
  <si>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</si>
  <si>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</si>
  <si>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</si>
  <si>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</si>
  <si>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</si>
  <si>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</si>
  <si>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</si>
  <si>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</si>
  <si>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</si>
  <si>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</si>
  <si>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</si>
  <si>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</si>
  <si>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</si>
  <si>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</si>
  <si>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</si>
  <si>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</si>
  <si>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</si>
  <si>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</si>
  <si>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</si>
  <si>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</si>
  <si>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</si>
  <si>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</si>
  <si>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</si>
  <si>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</si>
  <si>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</si>
  <si>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</si>
  <si>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</si>
  <si>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</si>
  <si>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</si>
  <si>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</si>
  <si>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</si>
  <si>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</si>
  <si>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</si>
  <si>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</si>
  <si>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</si>
  <si>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</si>
  <si>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</si>
  <si>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</si>
  <si>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</si>
  <si>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</si>
  <si>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</si>
  <si>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</si>
  <si>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</si>
  <si>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</si>
  <si>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</si>
  <si>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</si>
  <si>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</si>
  <si>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</si>
  <si>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</si>
  <si>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</si>
  <si>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</si>
  <si>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</si>
  <si>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</si>
  <si>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</si>
  <si>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</si>
  <si>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</si>
  <si>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</si>
  <si>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</si>
  <si>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</si>
  <si>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</si>
  <si>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</si>
  <si>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</si>
  <si>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</si>
  <si>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</si>
  <si>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</si>
  <si>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</si>
  <si>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</si>
  <si>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</si>
  <si>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</si>
  <si>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</si>
  <si>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</si>
  <si>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</si>
  <si>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</si>
  <si>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</si>
  <si>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</si>
  <si>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</si>
  <si>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</si>
  <si>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</si>
  <si>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</si>
  <si>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</si>
  <si>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</si>
  <si>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</si>
  <si>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</si>
  <si>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</si>
  <si>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</si>
  <si>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</si>
  <si>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</si>
  <si>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</si>
  <si>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</si>
  <si>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</si>
  <si>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</si>
  <si>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</si>
  <si>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</si>
  <si>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</si>
  <si>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</si>
  <si>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</si>
  <si>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</si>
  <si>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</si>
  <si>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</si>
  <si>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</si>
  <si>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</si>
  <si>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</si>
  <si>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</si>
  <si>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</si>
  <si>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</si>
  <si>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</si>
  <si>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</si>
  <si>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</si>
  <si>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</si>
  <si>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</si>
  <si>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</si>
  <si>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</si>
  <si>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</si>
  <si>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</si>
  <si>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</si>
  <si>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</si>
  <si>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</si>
  <si>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</si>
  <si>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</si>
  <si>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</si>
  <si>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</si>
  <si>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</si>
  <si>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</si>
  <si>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</si>
  <si>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</si>
  <si>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</si>
  <si>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</si>
  <si>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</si>
  <si>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</si>
  <si>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</si>
  <si>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</si>
  <si>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</si>
  <si>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</si>
  <si>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</si>
  <si>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</si>
  <si>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</si>
  <si>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</si>
  <si>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</si>
  <si>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</si>
  <si>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</si>
  <si>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</si>
  <si>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</si>
  <si>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</si>
  <si>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</si>
  <si>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</si>
  <si>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</si>
  <si>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</si>
  <si>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</si>
  <si>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</si>
  <si>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</si>
  <si>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</si>
  <si>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</si>
  <si>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</si>
  <si>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</si>
  <si>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</si>
  <si>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</si>
  <si>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</si>
  <si>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</si>
  <si>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</si>
  <si>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</si>
  <si>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</si>
  <si>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</si>
  <si>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</si>
  <si>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</si>
  <si>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</si>
  <si>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</si>
  <si>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</si>
  <si>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</si>
  <si>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</si>
  <si>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</si>
  <si>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</si>
  <si>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</si>
  <si>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</si>
  <si>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</si>
  <si>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</si>
  <si>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</si>
  <si>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</si>
  <si>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</si>
  <si>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</si>
  <si>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</si>
  <si>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</si>
  <si>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</si>
  <si>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</si>
  <si>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</si>
  <si>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</si>
  <si>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</si>
  <si>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</si>
  <si>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</si>
  <si>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</si>
  <si>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</si>
  <si>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</si>
  <si>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</si>
  <si>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</si>
  <si>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</si>
  <si>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</si>
  <si>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</si>
  <si>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</si>
  <si>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</si>
  <si>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</si>
  <si>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</si>
  <si>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</si>
  <si>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</si>
  <si>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</si>
  <si>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</si>
  <si>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</si>
  <si>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</si>
  <si>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</si>
  <si>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</si>
  <si>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</si>
  <si>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</si>
  <si>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</si>
  <si>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</si>
  <si>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</si>
  <si>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</si>
  <si>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</si>
  <si>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</si>
  <si>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</si>
  <si>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</si>
  <si>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</si>
  <si>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</si>
  <si>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</si>
  <si>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</si>
  <si>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</si>
  <si>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</si>
  <si>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</si>
  <si>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</si>
  <si>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</si>
  <si>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</si>
  <si>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</si>
  <si>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</si>
  <si>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</si>
  <si>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</si>
  <si>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</si>
  <si>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</si>
  <si>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</si>
  <si>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</si>
  <si>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</si>
  <si>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</si>
  <si>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</si>
  <si>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</si>
  <si>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</si>
  <si>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</si>
  <si>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</si>
  <si>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</si>
  <si>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</si>
  <si>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</si>
  <si>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</si>
  <si>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</si>
  <si>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</si>
  <si>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</si>
  <si>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</si>
  <si>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</si>
  <si>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</si>
  <si>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</si>
  <si>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</si>
  <si>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</si>
  <si>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</si>
  <si>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</si>
  <si>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</si>
  <si>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</si>
  <si>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</si>
  <si>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</si>
  <si>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</si>
  <si>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</si>
  <si>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</si>
  <si>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</si>
  <si>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</si>
  <si>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</si>
  <si>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</si>
  <si>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</si>
  <si>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</si>
  <si>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</si>
  <si>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</si>
  <si>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</si>
  <si>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</si>
  <si>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</si>
  <si>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</si>
  <si>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</si>
  <si>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</si>
  <si>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</si>
  <si>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</si>
  <si>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</si>
  <si>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</si>
  <si>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</si>
  <si>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</si>
  <si>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</si>
  <si>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</si>
  <si>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</si>
  <si>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</si>
  <si>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</si>
  <si>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</si>
  <si>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</si>
  <si>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</si>
  <si>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</si>
  <si>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</si>
  <si>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</si>
  <si>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</si>
  <si>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</si>
  <si>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</si>
  <si>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</si>
  <si>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</si>
  <si>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</si>
  <si>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</si>
  <si>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</si>
  <si>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</si>
  <si>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</si>
  <si>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</si>
  <si>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</si>
  <si>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</si>
  <si>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</si>
  <si>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</si>
  <si>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</si>
  <si>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</si>
  <si>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</si>
  <si>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</si>
  <si>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</si>
  <si>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</si>
  <si>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</si>
  <si>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</si>
  <si>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</si>
  <si>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</si>
  <si>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</si>
  <si>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</si>
  <si>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</si>
  <si>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</si>
  <si>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</si>
  <si>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</si>
  <si>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</si>
  <si>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</si>
  <si>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</si>
  <si>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</si>
  <si>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</si>
  <si>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</si>
  <si>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</si>
  <si>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</si>
  <si>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</si>
  <si>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</si>
  <si>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</si>
  <si>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</si>
  <si>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</si>
  <si>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</si>
  <si>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</si>
  <si>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</si>
  <si>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</si>
  <si>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</si>
  <si>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</si>
  <si>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</si>
  <si>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</si>
  <si>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</si>
  <si>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</si>
  <si>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</si>
  <si>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</si>
  <si>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</si>
  <si>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</si>
  <si>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</si>
  <si>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</si>
  <si>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</si>
  <si>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</si>
  <si>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</si>
  <si>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</si>
  <si>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</si>
  <si>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</si>
  <si>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</si>
  <si>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</si>
  <si>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</si>
  <si>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</si>
  <si>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</si>
  <si>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</si>
  <si>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</si>
  <si>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</si>
  <si>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</si>
  <si>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</si>
  <si>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</si>
  <si>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</si>
  <si>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</si>
  <si>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</si>
  <si>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</si>
  <si>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</si>
  <si>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</si>
  <si>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</si>
  <si>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</si>
  <si>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</si>
  <si>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</si>
  <si>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</si>
  <si>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</si>
  <si>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</si>
  <si>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</si>
  <si>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</si>
  <si>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</si>
  <si>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</si>
  <si>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</si>
  <si>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</si>
  <si>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</si>
  <si>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</si>
  <si>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</si>
  <si>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</si>
  <si>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</si>
  <si>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</si>
  <si>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</si>
  <si>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</si>
  <si>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</si>
  <si>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</si>
  <si>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</si>
  <si>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</si>
  <si>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</si>
  <si>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</si>
  <si>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</si>
  <si>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</si>
  <si>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</si>
  <si>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</si>
  <si>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</si>
  <si>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</si>
  <si>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</si>
  <si>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</si>
  <si>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</si>
  <si>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</si>
  <si>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</si>
  <si>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</si>
  <si>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</si>
  <si>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</si>
  <si>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</si>
  <si>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</si>
  <si>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</si>
  <si>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</si>
  <si>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</si>
  <si>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</si>
  <si>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</si>
  <si>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</si>
  <si>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</si>
  <si>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</si>
  <si>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</si>
  <si>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</si>
  <si>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</si>
  <si>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</si>
  <si>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</si>
  <si>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</si>
  <si>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</si>
  <si>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</si>
  <si>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</si>
  <si>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</si>
  <si>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</si>
  <si>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</si>
  <si>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</si>
  <si>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</si>
  <si>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</si>
  <si>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</si>
  <si>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</si>
  <si>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</si>
  <si>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</si>
  <si>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</si>
  <si>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</si>
  <si>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</si>
  <si>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</si>
  <si>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</si>
  <si>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</si>
  <si>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</si>
  <si>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</si>
  <si>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</si>
  <si>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</si>
  <si>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</si>
  <si>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</si>
  <si>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</si>
  <si>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</si>
  <si>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</si>
  <si>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</si>
  <si>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</si>
  <si>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</si>
  <si>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</si>
  <si>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</si>
  <si>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</si>
  <si>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</si>
  <si>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</si>
  <si>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</si>
  <si>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</si>
  <si>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</si>
  <si>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</si>
  <si>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</si>
  <si>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</si>
  <si>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</si>
  <si>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</si>
  <si>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</si>
  <si>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</si>
  <si>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</si>
  <si>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</si>
  <si>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</si>
  <si>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</si>
  <si>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</si>
  <si>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</si>
  <si>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</si>
  <si>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</si>
  <si>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</si>
  <si>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</si>
  <si>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</si>
  <si>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</si>
  <si>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</si>
  <si>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</si>
  <si>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</si>
  <si>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</si>
  <si>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</si>
  <si>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</si>
  <si>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</si>
  <si>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</si>
  <si>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</si>
  <si>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</si>
  <si>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</si>
  <si>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</si>
  <si>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</si>
  <si>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</si>
  <si>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</si>
  <si>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</si>
  <si>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</si>
  <si>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</si>
  <si>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</si>
  <si>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</si>
  <si>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</si>
  <si>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</si>
  <si>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</si>
  <si>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</si>
  <si>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</si>
  <si>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</si>
  <si>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</si>
  <si>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</si>
  <si>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</si>
  <si>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</si>
  <si>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</si>
  <si>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</si>
  <si>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</si>
  <si>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</si>
  <si>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</si>
  <si>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</si>
  <si>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</si>
  <si>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</si>
  <si>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</si>
  <si>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</si>
  <si>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</si>
  <si>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</si>
  <si>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</si>
  <si>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</si>
  <si>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</si>
  <si>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</si>
  <si>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</si>
  <si>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</si>
  <si>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</si>
  <si>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</si>
  <si>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</si>
  <si>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</si>
  <si>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</si>
  <si>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</si>
  <si>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</si>
  <si>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</si>
  <si>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</si>
  <si>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</si>
  <si>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</si>
  <si>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</si>
  <si>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</si>
  <si>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</si>
  <si>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</si>
  <si>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</si>
  <si>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</si>
  <si>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</si>
  <si>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</si>
  <si>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</si>
  <si>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</si>
  <si>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</si>
  <si>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</si>
  <si>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</si>
  <si>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</si>
  <si>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</si>
  <si>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</si>
  <si>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</si>
  <si>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</si>
  <si>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</si>
  <si>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</si>
  <si>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</si>
  <si>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</si>
  <si>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</si>
  <si>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</si>
  <si>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</si>
  <si>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</si>
  <si>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</si>
  <si>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</si>
  <si>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</si>
  <si>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</si>
  <si>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</si>
  <si>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</si>
  <si>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</si>
  <si>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</si>
  <si>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</si>
  <si>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</si>
  <si>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</si>
  <si>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</si>
  <si>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</si>
  <si>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</si>
  <si>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</si>
  <si>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</si>
  <si>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</si>
  <si>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</si>
  <si>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</si>
  <si>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</si>
  <si>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</si>
  <si>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</si>
  <si>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</si>
  <si>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</si>
  <si>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</si>
  <si>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</si>
  <si>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</si>
  <si>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</si>
  <si>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</si>
  <si>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</si>
  <si>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</si>
  <si>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</si>
  <si>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</si>
  <si>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</si>
  <si>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</si>
  <si>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</si>
  <si>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</si>
  <si>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</si>
  <si>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</si>
  <si>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</si>
  <si>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</si>
  <si>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</si>
  <si>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</si>
  <si>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</si>
  <si>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</si>
  <si>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</si>
  <si>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</si>
  <si>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</si>
  <si>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</si>
  <si>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</si>
  <si>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</si>
  <si>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</si>
  <si>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</si>
  <si>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</si>
  <si>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</si>
  <si>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</si>
  <si>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</si>
  <si>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</si>
  <si>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</si>
  <si>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</si>
  <si>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</si>
  <si>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</si>
  <si>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</si>
  <si>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</si>
  <si>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</si>
  <si>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</si>
  <si>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</si>
  <si>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</si>
  <si>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</si>
  <si>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</si>
  <si>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</si>
  <si>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</si>
  <si>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</si>
  <si>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</si>
  <si>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</si>
  <si>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</si>
  <si>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</si>
  <si>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</si>
  <si>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</si>
  <si>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</si>
  <si>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</si>
  <si>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</si>
  <si>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</si>
  <si>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</si>
  <si>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</si>
  <si>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</si>
  <si>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</si>
  <si>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</si>
  <si>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</si>
  <si>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</si>
  <si>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</si>
  <si>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</si>
  <si>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</si>
  <si>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</si>
  <si>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</si>
  <si>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</si>
  <si>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</si>
  <si>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</si>
  <si>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</si>
  <si>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</si>
  <si>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</si>
  <si>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</si>
  <si>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</si>
  <si>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</si>
  <si>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</si>
  <si>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</si>
  <si>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</si>
  <si>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</si>
  <si>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</si>
  <si>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</si>
  <si>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</si>
  <si>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</si>
  <si>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</si>
  <si>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</si>
  <si>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</si>
  <si>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</si>
  <si>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</si>
  <si>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</si>
  <si>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</si>
  <si>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</si>
  <si>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</si>
  <si>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</si>
  <si>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</si>
  <si>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</si>
  <si>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</si>
  <si>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</si>
  <si>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</si>
  <si>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</si>
  <si>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</si>
  <si>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</si>
  <si>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</si>
  <si>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</si>
  <si>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</si>
  <si>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</si>
  <si>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</si>
  <si>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</si>
  <si>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</si>
  <si>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</si>
  <si>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</si>
  <si>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</si>
  <si>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</si>
  <si>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</si>
  <si>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</si>
  <si>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</si>
  <si>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</si>
  <si>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</si>
  <si>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</si>
  <si>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</si>
  <si>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</si>
  <si>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</si>
  <si>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</si>
  <si>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</si>
  <si>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</si>
  <si>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</si>
  <si>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</si>
  <si>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</si>
  <si>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</si>
  <si>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</si>
  <si>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</si>
  <si>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</si>
  <si>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</si>
  <si>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</si>
  <si>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</si>
  <si>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</si>
  <si>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</si>
  <si>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</si>
  <si>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</si>
  <si>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</si>
  <si>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</si>
  <si>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</si>
  <si>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</si>
  <si>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</si>
  <si>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</si>
  <si>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</si>
  <si>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</si>
  <si>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</si>
  <si>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</si>
  <si>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</si>
  <si>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</si>
  <si>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</si>
  <si>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</si>
  <si>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</si>
  <si>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</si>
  <si>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</si>
  <si>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</si>
  <si>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</si>
  <si>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</si>
  <si>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</si>
  <si>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</si>
  <si>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</si>
  <si>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</si>
  <si>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</si>
  <si>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</si>
  <si>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</si>
  <si>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</si>
  <si>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</si>
  <si>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</si>
  <si>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</si>
  <si>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</si>
  <si>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</si>
  <si>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</si>
  <si>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</si>
  <si>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</si>
  <si>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</si>
  <si>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</si>
  <si>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</si>
  <si>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</si>
  <si>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</si>
  <si>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</si>
  <si>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</si>
  <si>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</si>
  <si>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</si>
  <si>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</si>
  <si>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</si>
  <si>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</si>
  <si>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</si>
  <si>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</si>
  <si>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</si>
  <si>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</si>
  <si>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</si>
  <si>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</si>
  <si>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</si>
  <si>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</si>
  <si>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</si>
  <si>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</si>
  <si>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</si>
  <si>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</si>
  <si>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</si>
  <si>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</si>
  <si>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</si>
  <si>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</si>
  <si>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</si>
  <si>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</si>
  <si>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</si>
  <si>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</si>
  <si>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</si>
  <si>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</si>
  <si>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</si>
  <si>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</si>
  <si>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</si>
  <si>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</si>
  <si>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</si>
  <si>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</si>
  <si>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</si>
  <si>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</si>
  <si>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</si>
  <si>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</si>
  <si>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</si>
  <si>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</si>
  <si>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</si>
  <si>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</si>
  <si>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</si>
  <si>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</si>
  <si>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</si>
  <si>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</si>
  <si>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</si>
  <si>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</si>
  <si>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</si>
  <si>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</si>
  <si>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</si>
  <si>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</si>
  <si>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</si>
  <si>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</si>
  <si>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</si>
  <si>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</si>
  <si>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</si>
  <si>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</si>
  <si>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</si>
  <si>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</si>
  <si>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</si>
  <si>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</si>
  <si>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</si>
  <si>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</si>
  <si>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</si>
  <si>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</si>
  <si>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</si>
  <si>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</si>
  <si>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</si>
  <si>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</si>
  <si>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</si>
  <si>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</si>
  <si>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</si>
  <si>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</si>
  <si>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</si>
  <si>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</si>
  <si>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</si>
  <si>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</si>
  <si>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</si>
  <si>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</si>
  <si>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</si>
  <si>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</si>
  <si>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</si>
  <si>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</si>
  <si>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</si>
  <si>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</si>
  <si>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</si>
  <si>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</si>
  <si>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</si>
  <si>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</si>
  <si>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</si>
  <si>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</si>
  <si>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</si>
  <si>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</si>
  <si>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</si>
  <si>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</si>
  <si>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</si>
  <si>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</si>
  <si>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</si>
  <si>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</si>
  <si>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</si>
  <si>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</si>
  <si>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</si>
  <si>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</si>
  <si>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</si>
  <si>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</si>
  <si>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</si>
  <si>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</si>
  <si>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</si>
  <si>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</si>
  <si>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</si>
  <si>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</si>
  <si>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</si>
  <si>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</si>
  <si>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</si>
  <si>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</si>
  <si>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</si>
  <si>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</si>
  <si>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</si>
  <si>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</si>
  <si>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</si>
  <si>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</si>
  <si>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</si>
  <si>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</si>
  <si>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</si>
  <si>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</si>
  <si>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</si>
  <si>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</si>
  <si>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</si>
  <si>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</si>
  <si>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</si>
  <si>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</si>
  <si>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</si>
  <si>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</si>
  <si>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</si>
  <si>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</si>
  <si>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</si>
  <si>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</si>
  <si>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</si>
  <si>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</si>
  <si>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</si>
  <si>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</si>
  <si>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</si>
  <si>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</si>
  <si>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</si>
  <si>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</si>
  <si>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</si>
  <si>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</si>
  <si>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</si>
  <si>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</si>
  <si>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</si>
  <si>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</si>
  <si>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</si>
  <si>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</si>
  <si>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</si>
  <si>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</si>
  <si>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</si>
  <si>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</si>
  <si>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</si>
  <si>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</si>
  <si>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</si>
  <si>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</si>
  <si>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</si>
  <si>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</si>
  <si>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</si>
  <si>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</si>
  <si>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</si>
  <si>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</si>
  <si>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</si>
  <si>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</si>
  <si>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</si>
  <si>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</si>
  <si>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</si>
  <si>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</si>
  <si>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</si>
  <si>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</si>
  <si>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</si>
  <si>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</si>
  <si>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</si>
  <si>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</si>
  <si>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</si>
  <si>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</si>
  <si>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</si>
  <si>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</si>
  <si>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</si>
  <si>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</si>
  <si>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</si>
  <si>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</si>
  <si>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</si>
  <si>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</si>
  <si>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</si>
  <si>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</si>
  <si>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</si>
  <si>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</si>
  <si>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</si>
  <si>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</si>
  <si>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</si>
  <si>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</si>
  <si>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</si>
  <si>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</si>
  <si>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</si>
  <si>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</si>
  <si>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</si>
  <si>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</si>
  <si>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</si>
  <si>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</si>
  <si>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</si>
  <si>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</si>
  <si>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</si>
  <si>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</si>
  <si>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</si>
  <si>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</si>
  <si>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</si>
  <si>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</si>
  <si>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</si>
  <si>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</si>
  <si>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</si>
  <si>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</si>
  <si>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</si>
  <si>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</si>
  <si>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</si>
  <si>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</si>
  <si>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</si>
  <si>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</si>
  <si>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</si>
  <si>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</si>
  <si>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</si>
  <si>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</si>
  <si>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</si>
  <si>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</si>
  <si>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</si>
  <si>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</si>
  <si>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</si>
  <si>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</si>
  <si>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</si>
  <si>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</si>
  <si>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</si>
  <si>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</si>
  <si>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</si>
  <si>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</si>
  <si>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</si>
  <si>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</si>
  <si>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</si>
  <si>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</si>
  <si>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</si>
  <si>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</si>
  <si>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</si>
  <si>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</si>
  <si>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</si>
  <si>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</si>
  <si>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</si>
  <si>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</si>
  <si>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</si>
  <si>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</si>
  <si>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</si>
  <si>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</si>
  <si>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</si>
  <si>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</si>
  <si>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</si>
  <si>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</si>
  <si>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</si>
  <si>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</si>
  <si>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</si>
  <si>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</si>
  <si>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</si>
  <si>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</si>
  <si>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</si>
  <si>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</si>
  <si>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</si>
  <si>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</si>
  <si>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</si>
  <si>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</si>
  <si>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</si>
  <si>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</si>
  <si>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</si>
  <si>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</si>
  <si>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</si>
  <si>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</si>
  <si>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</si>
  <si>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</si>
  <si>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</si>
  <si>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</si>
  <si>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</si>
  <si>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</si>
  <si>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</si>
  <si>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</si>
  <si>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</si>
  <si>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</si>
  <si>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</si>
  <si>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</si>
  <si>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</si>
  <si>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</si>
  <si>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</si>
  <si>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</si>
  <si>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</si>
  <si>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</si>
  <si>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</si>
  <si>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</si>
  <si>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</si>
  <si>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</si>
  <si>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</si>
  <si>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</si>
  <si>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</si>
  <si>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</si>
  <si>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</si>
  <si>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</si>
  <si>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</si>
  <si>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</si>
  <si>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</si>
  <si>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</si>
  <si>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</si>
  <si>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</si>
  <si>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</si>
  <si>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</si>
  <si>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</si>
  <si>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</si>
  <si>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</si>
  <si>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</si>
  <si>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</si>
  <si>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</si>
  <si>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</si>
  <si>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</si>
  <si>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</si>
  <si>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</si>
  <si>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</si>
  <si>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</si>
  <si>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</si>
  <si>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</si>
  <si>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</si>
  <si>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</si>
  <si>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</si>
  <si>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</si>
  <si>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</si>
  <si>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</si>
  <si>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</si>
  <si>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</si>
  <si>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</si>
  <si>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</si>
  <si>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</si>
  <si>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</si>
  <si>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</si>
  <si>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</si>
  <si>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</si>
  <si>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</si>
  <si>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</si>
  <si>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</si>
  <si>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</si>
  <si>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</si>
  <si>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</si>
  <si>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</si>
  <si>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</si>
  <si>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</si>
  <si>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</si>
  <si>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</si>
  <si>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</si>
  <si>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</si>
  <si>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</si>
  <si>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</si>
  <si>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</si>
  <si>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</si>
  <si>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</si>
  <si>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</si>
  <si>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</si>
  <si>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</si>
  <si>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</si>
  <si>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</si>
  <si>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</si>
  <si>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</si>
  <si>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</si>
  <si>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</si>
  <si>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</si>
  <si>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</si>
  <si>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</si>
  <si>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</si>
  <si>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</si>
  <si>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</si>
  <si>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</si>
  <si>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</si>
  <si>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</si>
  <si>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</si>
  <si>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</si>
  <si>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</si>
  <si>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</si>
  <si>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</si>
  <si>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</si>
  <si>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</si>
  <si>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</si>
  <si>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</si>
  <si>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</si>
  <si>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</si>
  <si>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</si>
  <si>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</si>
  <si>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</si>
  <si>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</si>
  <si>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</si>
  <si>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</si>
  <si>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</si>
  <si>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</si>
  <si>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</si>
  <si>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</si>
  <si>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</si>
  <si>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</si>
  <si>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</si>
  <si>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</si>
  <si>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</si>
  <si>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</si>
  <si>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</si>
  <si>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</si>
  <si>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</si>
  <si>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</si>
  <si>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</si>
  <si>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</si>
  <si>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</si>
  <si>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</si>
  <si>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</si>
  <si>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</si>
  <si>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</si>
  <si>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</si>
  <si>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</si>
  <si>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</si>
  <si>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</si>
  <si>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</si>
  <si>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</si>
  <si>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</si>
  <si>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</si>
  <si>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</si>
  <si>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</si>
  <si>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</si>
  <si>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</si>
  <si>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</si>
  <si>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</si>
  <si>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</si>
  <si>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</si>
  <si>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</si>
  <si>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</si>
  <si>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</si>
  <si>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</si>
  <si>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</si>
  <si>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</si>
  <si>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</si>
  <si>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</si>
  <si>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</si>
  <si>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</si>
  <si>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</si>
  <si>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</si>
  <si>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</si>
  <si>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</si>
  <si>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</si>
  <si>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</si>
  <si>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</si>
  <si>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</si>
  <si>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</si>
  <si>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</si>
  <si>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</si>
  <si>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</si>
  <si>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</si>
  <si>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</si>
  <si>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</si>
  <si>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</si>
  <si>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</si>
  <si>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</si>
  <si>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</si>
  <si>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</si>
  <si>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</si>
  <si>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</si>
  <si>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</si>
  <si>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</si>
  <si>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</si>
  <si>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</si>
  <si>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</si>
  <si>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</si>
  <si>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</si>
  <si>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</si>
  <si>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</si>
  <si>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</si>
  <si>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</si>
  <si>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</si>
  <si>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</si>
  <si>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</si>
  <si>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</si>
  <si>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</si>
  <si>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</si>
  <si>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</si>
  <si>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</si>
  <si>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</si>
  <si>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</si>
  <si>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</si>
  <si>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</si>
  <si>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</si>
  <si>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</si>
  <si>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</si>
  <si>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</si>
  <si>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</si>
  <si>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</si>
  <si>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</si>
  <si>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</si>
  <si>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</si>
  <si>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</si>
  <si>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</si>
  <si>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</si>
  <si>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</si>
  <si>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</si>
  <si>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</si>
  <si>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</si>
  <si>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</si>
  <si>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</si>
  <si>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</si>
  <si>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</si>
  <si>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</si>
  <si>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</si>
  <si>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</si>
  <si>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</si>
  <si>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</si>
  <si>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</si>
  <si>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</si>
  <si>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</si>
  <si>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</si>
  <si>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</si>
  <si>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</si>
  <si>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</si>
  <si>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</si>
  <si>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</si>
  <si>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</si>
  <si>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</si>
  <si>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</si>
  <si>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</si>
  <si>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</si>
  <si>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</si>
  <si>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</si>
  <si>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</si>
  <si>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</si>
  <si>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</si>
  <si>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</si>
  <si>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</si>
  <si>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</si>
  <si>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</si>
  <si>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</si>
  <si>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</si>
  <si>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</si>
  <si>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</si>
  <si>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</si>
  <si>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</si>
  <si>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</si>
  <si>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</si>
  <si>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</si>
  <si>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</si>
  <si>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</si>
  <si>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</si>
  <si>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</si>
  <si>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</si>
  <si>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</si>
  <si>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</si>
  <si>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</si>
  <si>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</si>
  <si>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</si>
  <si>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</si>
  <si>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</si>
  <si>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</si>
  <si>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</si>
  <si>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</si>
  <si>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</si>
  <si>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</si>
  <si>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</si>
  <si>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</si>
  <si>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</si>
  <si>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</si>
  <si>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</si>
  <si>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</si>
  <si>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</si>
  <si>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</si>
  <si>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</si>
  <si>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</si>
  <si>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</si>
  <si>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</si>
  <si>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</si>
  <si>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</si>
  <si>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</si>
  <si>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</si>
  <si>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</si>
  <si>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</si>
  <si>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</si>
  <si>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</si>
  <si>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</si>
  <si>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</si>
  <si>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</si>
  <si>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</si>
  <si>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</si>
  <si>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</si>
  <si>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</si>
  <si>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</si>
  <si>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</si>
  <si>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</si>
  <si>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</si>
  <si>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</si>
  <si>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</si>
  <si>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</si>
  <si>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</si>
  <si>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</si>
  <si>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</si>
  <si>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</si>
  <si>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</si>
  <si>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</si>
  <si>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</si>
  <si>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</si>
  <si>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</si>
  <si>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</si>
  <si>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</si>
  <si>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</si>
  <si>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</si>
  <si>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</si>
  <si>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</si>
  <si>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</si>
  <si>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</si>
  <si>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</si>
  <si>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</si>
  <si>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</si>
  <si>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</si>
  <si>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</si>
  <si>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</si>
  <si>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</si>
  <si>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</si>
  <si>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</si>
  <si>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</si>
  <si>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</si>
  <si>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</si>
  <si>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</si>
  <si>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</si>
  <si>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</si>
  <si>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</si>
  <si>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</si>
  <si>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</si>
  <si>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</si>
  <si>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</si>
  <si>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</si>
  <si>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</si>
  <si>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</si>
  <si>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</si>
  <si>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</si>
  <si>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</si>
  <si>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</si>
  <si>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</si>
  <si>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</si>
  <si>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</si>
  <si>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</si>
  <si>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</si>
  <si>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</si>
  <si>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</si>
  <si>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</si>
  <si>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</si>
  <si>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</si>
  <si>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</si>
  <si>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</si>
  <si>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</si>
  <si>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</si>
  <si>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</si>
  <si>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</si>
  <si>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</si>
  <si>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</si>
  <si>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</si>
  <si>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</si>
  <si>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</si>
  <si>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</si>
  <si>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</si>
  <si>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</si>
  <si>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</si>
  <si>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</si>
  <si>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</si>
  <si>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</si>
  <si>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</si>
  <si>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</si>
  <si>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</si>
  <si>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</si>
  <si>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</si>
  <si>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</si>
  <si>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</si>
  <si>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</si>
  <si>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</si>
  <si>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</si>
  <si>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</si>
  <si>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</si>
  <si>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</si>
  <si>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</si>
  <si>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</si>
  <si>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</si>
  <si>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</si>
  <si>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</si>
  <si>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</si>
  <si>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</si>
  <si>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</si>
  <si>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</si>
  <si>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</si>
  <si>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</si>
  <si>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</si>
  <si>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</si>
  <si>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</si>
  <si>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</si>
  <si>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</si>
  <si>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</si>
  <si>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</si>
  <si>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</si>
  <si>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</si>
  <si>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</si>
  <si>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</si>
  <si>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</si>
  <si>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</si>
  <si>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</si>
  <si>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</si>
  <si>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</si>
  <si>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</si>
  <si>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</si>
  <si>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</si>
  <si>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</si>
  <si>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</si>
  <si>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</si>
  <si>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</si>
  <si>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</si>
  <si>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</si>
  <si>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</si>
  <si>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</si>
  <si>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</si>
  <si>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</si>
  <si>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</si>
  <si>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</si>
  <si>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</si>
  <si>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</si>
  <si>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</si>
  <si>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</si>
  <si>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</si>
  <si>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</si>
  <si>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</si>
  <si>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</si>
  <si>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</si>
  <si>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</si>
  <si>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</si>
  <si>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</si>
  <si>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</si>
  <si>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</si>
  <si>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</si>
  <si>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</si>
  <si>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</si>
  <si>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</si>
  <si>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</si>
  <si>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</si>
  <si>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</si>
  <si>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</si>
  <si>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</si>
  <si>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</si>
  <si>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</si>
  <si>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</si>
  <si>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</si>
  <si>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</si>
  <si>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</si>
  <si>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</si>
  <si>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</si>
  <si>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</si>
  <si>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</si>
  <si>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</si>
  <si>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</si>
  <si>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</si>
  <si>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</si>
  <si>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</si>
  <si>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</si>
  <si>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</si>
  <si>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</si>
  <si>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</si>
  <si>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</si>
  <si>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</si>
  <si>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</si>
  <si>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</si>
  <si>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</si>
  <si>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</si>
  <si>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</si>
  <si>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</si>
  <si>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</si>
  <si>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</si>
  <si>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</si>
  <si>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</si>
  <si>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</si>
  <si>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</si>
  <si>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</si>
  <si>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</si>
  <si>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</si>
  <si>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</si>
  <si>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</si>
  <si>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</si>
  <si>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</si>
  <si>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</si>
  <si>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</si>
  <si>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</si>
  <si>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</si>
  <si>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</si>
  <si>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</si>
  <si>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</si>
  <si>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</si>
  <si>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</si>
  <si>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</si>
  <si>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</si>
  <si>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</si>
  <si>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</si>
  <si>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</si>
  <si>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</si>
  <si>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</si>
  <si>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</si>
  <si>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</si>
  <si>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</si>
  <si>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</si>
  <si>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</si>
  <si>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</si>
  <si>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</si>
  <si>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</si>
  <si>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</si>
  <si>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</si>
  <si>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</si>
  <si>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</si>
  <si>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</si>
  <si>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</si>
  <si>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</si>
  <si>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</si>
  <si>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</si>
  <si>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</si>
  <si>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</si>
  <si>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</si>
  <si>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</si>
  <si>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</si>
  <si>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</si>
  <si>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</si>
  <si>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</si>
  <si>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</si>
  <si>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</si>
  <si>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</si>
  <si>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</si>
  <si>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</si>
  <si>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</si>
  <si>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</si>
  <si>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</si>
  <si>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</si>
  <si>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</si>
  <si>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</si>
  <si>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</si>
  <si>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</si>
  <si>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</si>
  <si>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</si>
  <si>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</si>
  <si>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</si>
  <si>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</si>
  <si>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</si>
  <si>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</si>
  <si>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</si>
  <si>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</si>
  <si>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</si>
  <si>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</si>
  <si>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</si>
  <si>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</si>
  <si>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</si>
  <si>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</si>
  <si>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</si>
  <si>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</si>
  <si>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</si>
  <si>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</si>
  <si>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</si>
  <si>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</si>
  <si>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</si>
  <si>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</si>
  <si>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</si>
  <si>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</si>
  <si>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</si>
  <si>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</si>
  <si>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</si>
  <si>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</si>
  <si>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</si>
  <si>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</si>
  <si>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</si>
  <si>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</si>
  <si>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</si>
  <si>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</si>
  <si>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</si>
  <si>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</si>
  <si>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</si>
  <si>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</si>
  <si>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</si>
  <si>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</si>
  <si>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</si>
  <si>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</si>
  <si>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</si>
  <si>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</si>
  <si>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</si>
  <si>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</si>
  <si>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</si>
  <si>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</si>
  <si>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</si>
  <si>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</si>
  <si>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</si>
  <si>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</si>
  <si>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</si>
  <si>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</si>
  <si>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</si>
  <si>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</si>
  <si>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</si>
  <si>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</si>
  <si>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</si>
  <si>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</si>
  <si>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</si>
  <si>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</si>
  <si>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</si>
  <si>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</si>
  <si>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</si>
  <si>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</si>
  <si>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</si>
  <si>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</si>
  <si>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</si>
  <si>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</si>
  <si>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</si>
  <si>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</si>
  <si>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</si>
  <si>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</si>
  <si>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</si>
  <si>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</si>
  <si>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</si>
  <si>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</si>
  <si>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</si>
  <si>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</si>
  <si>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</si>
  <si>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</si>
  <si>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</si>
  <si>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</si>
  <si>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</si>
  <si>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</si>
  <si>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</si>
  <si>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</si>
  <si>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</si>
  <si>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</si>
  <si>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</si>
  <si>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</si>
  <si>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</si>
  <si>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</si>
  <si>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</si>
  <si>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</si>
  <si>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</si>
  <si>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</si>
  <si>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</si>
  <si>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</si>
  <si>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</si>
  <si>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</si>
  <si>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</si>
  <si>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</si>
  <si>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</si>
  <si>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</si>
  <si>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</si>
  <si>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</si>
  <si>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</si>
  <si>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</si>
  <si>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</si>
  <si>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</si>
  <si>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</si>
  <si>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</si>
  <si>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</si>
  <si>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</si>
  <si>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</si>
  <si>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</si>
  <si>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</si>
  <si>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</si>
  <si>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</si>
  <si>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</si>
  <si>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</si>
  <si>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</si>
  <si>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</si>
  <si>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</si>
  <si>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</si>
  <si>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</si>
  <si>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</si>
  <si>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</si>
  <si>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</si>
  <si>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</si>
  <si>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</si>
  <si>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</si>
  <si>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</si>
  <si>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</si>
  <si>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</si>
  <si>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</si>
  <si>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</si>
  <si>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</si>
  <si>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</si>
  <si>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</si>
  <si>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</si>
  <si>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</si>
  <si>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</si>
  <si>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</si>
  <si>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</si>
  <si>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</si>
  <si>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</si>
  <si>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</si>
  <si>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</si>
  <si>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</si>
  <si>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</si>
  <si>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</si>
  <si>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</si>
  <si>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</si>
  <si>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</si>
  <si>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</si>
  <si>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</si>
  <si>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</si>
  <si>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</si>
  <si>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</si>
  <si>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</si>
  <si>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</si>
  <si>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</si>
  <si>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</si>
  <si>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</si>
  <si>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</si>
  <si>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</si>
  <si>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</si>
  <si>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</si>
  <si>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</si>
  <si>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</si>
  <si>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</si>
  <si>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</si>
  <si>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</si>
  <si>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</si>
  <si>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</si>
  <si>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</si>
  <si>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</si>
  <si>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</si>
  <si>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</si>
  <si>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</si>
  <si>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</si>
  <si>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</si>
  <si>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</si>
  <si>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</si>
  <si>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</si>
  <si>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</si>
  <si>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</si>
  <si>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</si>
  <si>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</si>
  <si>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</si>
  <si>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</si>
  <si>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</si>
  <si>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</si>
  <si>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</si>
  <si>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</si>
  <si>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</si>
  <si>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</si>
  <si>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</si>
  <si>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</si>
  <si>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</si>
  <si>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</si>
  <si>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</si>
  <si>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</si>
  <si>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</si>
  <si>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</si>
  <si>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</si>
  <si>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</si>
  <si>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</si>
  <si>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</si>
  <si>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</si>
  <si>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</si>
  <si>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</si>
  <si>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</si>
  <si>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</si>
  <si>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</si>
  <si>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</si>
  <si>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</si>
  <si>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</si>
  <si>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</si>
  <si>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</si>
  <si>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</si>
  <si>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</si>
  <si>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</si>
  <si>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</si>
  <si>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</si>
  <si>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</si>
  <si>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</si>
  <si>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</si>
  <si>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</si>
  <si>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</si>
  <si>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</si>
  <si>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</si>
  <si>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</si>
  <si>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</si>
  <si>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</si>
  <si>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</si>
  <si>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</si>
  <si>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</si>
  <si>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</si>
  <si>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</si>
  <si>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</si>
  <si>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</si>
  <si>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</si>
  <si>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</si>
  <si>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</si>
  <si>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</si>
  <si>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</si>
  <si>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</si>
  <si>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</si>
  <si>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</si>
  <si>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</si>
  <si>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</si>
  <si>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</si>
  <si>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</si>
  <si>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</si>
  <si>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</si>
  <si>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</si>
  <si>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</si>
  <si>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</si>
  <si>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</si>
  <si>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</si>
  <si>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</si>
  <si>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</si>
  <si>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</si>
  <si>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</si>
  <si>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</si>
  <si>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</si>
  <si>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</si>
  <si>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</si>
  <si>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</si>
  <si>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</si>
  <si>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</si>
  <si>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</si>
  <si>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</si>
  <si>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</si>
  <si>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</si>
  <si>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</si>
  <si>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</si>
  <si>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</si>
  <si>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</si>
  <si>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</si>
  <si>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</si>
  <si>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</si>
  <si>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</si>
  <si>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</si>
  <si>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</si>
  <si>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</si>
  <si>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</si>
  <si>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</si>
  <si>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</si>
  <si>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</si>
  <si>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</si>
  <si>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</si>
  <si>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</si>
  <si>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</si>
  <si>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</si>
  <si>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</si>
  <si>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</si>
  <si>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</si>
  <si>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</si>
  <si>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</si>
  <si>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</si>
  <si>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</si>
  <si>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</si>
  <si>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</si>
  <si>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</si>
  <si>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</si>
  <si>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</si>
  <si>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</si>
  <si>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</si>
  <si>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</si>
  <si>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</si>
  <si>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</si>
  <si>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</si>
  <si>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</si>
  <si>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</si>
  <si>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</si>
  <si>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</si>
  <si>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</si>
  <si>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</si>
  <si>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</si>
  <si>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</si>
  <si>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</si>
  <si>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</si>
  <si>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</si>
  <si>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</si>
  <si>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</si>
  <si>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</si>
  <si>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</si>
  <si>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</si>
  <si>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</si>
  <si>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</si>
  <si>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</si>
  <si>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</si>
  <si>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</si>
  <si>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</si>
  <si>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</si>
  <si>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</si>
  <si>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</si>
  <si>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</si>
  <si>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</si>
  <si>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</si>
  <si>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</si>
  <si>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</si>
  <si>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</si>
  <si>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</si>
  <si>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</si>
  <si>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</si>
  <si>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</si>
  <si>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</si>
  <si>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</si>
  <si>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</si>
  <si>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</si>
  <si>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</si>
  <si>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</si>
  <si>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</si>
  <si>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</si>
  <si>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</si>
  <si>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</si>
  <si>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</si>
  <si>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</si>
  <si>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</si>
  <si>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</si>
  <si>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</si>
  <si>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</si>
  <si>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</si>
  <si>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</si>
  <si>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</si>
  <si>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</si>
  <si>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</si>
  <si>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</si>
  <si>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</si>
  <si>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</si>
  <si>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</si>
  <si>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</si>
  <si>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</si>
  <si>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</si>
  <si>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</si>
  <si>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</si>
  <si>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</si>
  <si>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</si>
  <si>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</si>
  <si>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</si>
  <si>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</si>
  <si>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</si>
  <si>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</si>
  <si>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</si>
  <si>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</si>
  <si>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</si>
  <si>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</si>
  <si>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</si>
  <si>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</si>
  <si>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</si>
  <si>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</si>
  <si>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</si>
  <si>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</si>
  <si>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</si>
  <si>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</si>
  <si>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</si>
  <si>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</si>
  <si>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</si>
  <si>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</si>
  <si>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</si>
  <si>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</si>
  <si>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</si>
  <si>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</si>
  <si>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</si>
  <si>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</si>
  <si>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</si>
  <si>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</si>
  <si>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</si>
  <si>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</si>
  <si>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</si>
  <si>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</si>
  <si>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</si>
  <si>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</si>
  <si>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</si>
  <si>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</si>
  <si>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</si>
  <si>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</si>
  <si>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</si>
  <si>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</si>
  <si>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</si>
  <si>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</si>
  <si>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</si>
  <si>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</si>
  <si>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</si>
  <si>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</si>
  <si>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</si>
  <si>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</si>
  <si>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</si>
  <si>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</si>
  <si>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</si>
  <si>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</si>
  <si>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</si>
  <si>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</si>
  <si>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</si>
  <si>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</si>
  <si>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</si>
  <si>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</si>
  <si>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</si>
  <si>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</si>
  <si>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</si>
  <si>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</si>
  <si>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</si>
  <si>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</si>
  <si>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</si>
  <si>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</si>
  <si>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</si>
  <si>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</si>
  <si>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</si>
  <si>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</si>
  <si>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</si>
  <si>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</si>
  <si>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</si>
  <si>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</si>
  <si>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</si>
  <si>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</si>
  <si>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</si>
  <si>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</si>
  <si>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</si>
  <si>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</si>
  <si>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</si>
  <si>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</si>
  <si>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</si>
  <si>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</si>
  <si>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</si>
  <si>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</si>
  <si>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</si>
  <si>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</si>
  <si>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</si>
  <si>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</si>
  <si>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</si>
  <si>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</si>
  <si>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</si>
  <si>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</si>
  <si>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</si>
  <si>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</si>
  <si>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</si>
  <si>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</si>
  <si>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</si>
  <si>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</si>
  <si>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</si>
  <si>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</si>
  <si>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</si>
  <si>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</si>
  <si>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</si>
  <si>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</si>
  <si>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</si>
  <si>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</si>
  <si>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</si>
  <si>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</si>
  <si>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</si>
  <si>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</si>
  <si>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</si>
  <si>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</si>
  <si>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</si>
  <si>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</si>
  <si>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</si>
  <si>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</si>
  <si>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</si>
  <si>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</si>
  <si>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</si>
  <si>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</si>
  <si>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</si>
  <si>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</si>
  <si>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</si>
  <si>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</si>
  <si>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</si>
  <si>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</si>
  <si>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</si>
  <si>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</si>
  <si>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</si>
  <si>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</si>
  <si>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</si>
  <si>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</si>
  <si>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</si>
  <si>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</si>
  <si>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</si>
  <si>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</si>
  <si>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</si>
  <si>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</si>
  <si>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</si>
  <si>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</si>
  <si>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</si>
  <si>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</si>
  <si>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</si>
  <si>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</si>
  <si>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</si>
  <si>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</si>
  <si>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</si>
  <si>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</si>
  <si>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</si>
  <si>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</si>
  <si>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</si>
  <si>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</si>
  <si>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</si>
  <si>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</si>
  <si>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</si>
  <si>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</si>
  <si>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</si>
  <si>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</si>
  <si>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</si>
  <si>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</si>
  <si>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</si>
  <si>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</si>
  <si>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</si>
  <si>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</si>
  <si>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</si>
  <si>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</si>
  <si>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</si>
  <si>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</si>
  <si>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</si>
  <si>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</si>
  <si>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</si>
  <si>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</si>
  <si>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</si>
  <si>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</si>
  <si>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</si>
  <si>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</si>
  <si>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</si>
  <si>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</si>
  <si>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</si>
  <si>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</si>
  <si>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</si>
  <si>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</si>
  <si>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</si>
  <si>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</si>
  <si>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</si>
  <si>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</si>
  <si>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</si>
  <si>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</si>
  <si>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</si>
  <si>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</si>
  <si>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</si>
  <si>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</si>
  <si>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</si>
  <si>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</si>
  <si>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</si>
  <si>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</si>
  <si>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</si>
  <si>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</si>
  <si>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</si>
  <si>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</si>
  <si>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</si>
  <si>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</si>
  <si>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</si>
  <si>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</si>
  <si>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</si>
  <si>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</si>
  <si>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</si>
  <si>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</si>
  <si>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</si>
  <si>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</si>
  <si>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</si>
  <si>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</si>
  <si>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</si>
  <si>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</si>
  <si>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</si>
  <si>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</si>
  <si>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</si>
  <si>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</si>
  <si>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</si>
  <si>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</si>
  <si>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</si>
  <si>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</si>
  <si>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</si>
  <si>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</si>
  <si>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</si>
  <si>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</si>
  <si>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</si>
  <si>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</si>
  <si>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</si>
  <si>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</si>
  <si>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</si>
  <si>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</si>
  <si>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</si>
  <si>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</si>
  <si>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</si>
  <si>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</si>
  <si>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</si>
  <si>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</si>
  <si>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</si>
  <si>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</si>
  <si>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</si>
  <si>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</si>
  <si>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</si>
  <si>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</si>
  <si>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</si>
  <si>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</si>
  <si>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</si>
  <si>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</si>
  <si>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</si>
  <si>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</si>
  <si>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</si>
  <si>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</si>
  <si>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</si>
  <si>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</si>
  <si>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</si>
  <si>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</si>
  <si>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</si>
  <si>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</si>
  <si>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</si>
  <si>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</si>
  <si>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</si>
  <si>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</si>
  <si>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</si>
  <si>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</si>
  <si>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</si>
  <si>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</si>
  <si>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</si>
  <si>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</si>
  <si>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</si>
  <si>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</si>
  <si>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</si>
  <si>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</si>
  <si>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</si>
  <si>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</si>
  <si>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</si>
  <si>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</si>
  <si>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</si>
  <si>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</si>
  <si>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</si>
  <si>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</si>
  <si>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</si>
  <si>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</si>
  <si>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</si>
  <si>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</si>
  <si>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</si>
  <si>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</si>
  <si>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</si>
  <si>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</si>
  <si>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</si>
  <si>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</si>
  <si>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</si>
  <si>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</si>
  <si>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</si>
  <si>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</si>
  <si>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</si>
  <si>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</si>
  <si>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</si>
  <si>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</si>
  <si>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</si>
  <si>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</si>
  <si>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</si>
  <si>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</si>
  <si>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</si>
  <si>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</si>
  <si>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</si>
  <si>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</si>
  <si>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</si>
  <si>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</si>
  <si>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</si>
  <si>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</si>
  <si>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</si>
  <si>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</si>
  <si>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</si>
  <si>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</si>
  <si>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</si>
  <si>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</si>
  <si>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</si>
  <si>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</si>
  <si>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</si>
  <si>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</si>
  <si>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</si>
  <si>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</si>
  <si>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</si>
  <si>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</si>
  <si>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</si>
  <si>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</si>
  <si>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</si>
  <si>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</si>
  <si>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</si>
  <si>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</si>
  <si>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</si>
  <si>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</si>
  <si>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</si>
  <si>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</si>
  <si>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</si>
  <si>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</si>
  <si>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</si>
  <si>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</si>
  <si>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</si>
  <si>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</si>
  <si>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</si>
  <si>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</si>
  <si>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</si>
  <si>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</si>
  <si>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</si>
  <si>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</si>
  <si>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</si>
  <si>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</si>
  <si>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</si>
  <si>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</si>
  <si>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</si>
  <si>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</si>
  <si>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</si>
  <si>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</si>
  <si>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</si>
  <si>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</si>
  <si>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</si>
  <si>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</si>
  <si>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</si>
  <si>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</si>
  <si>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</si>
  <si>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</si>
  <si>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</si>
  <si>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</si>
  <si>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</si>
  <si>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</si>
  <si>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</si>
  <si>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</si>
  <si>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</si>
  <si>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</si>
  <si>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</si>
  <si>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</si>
  <si>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</si>
  <si>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</si>
  <si>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</si>
  <si>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</si>
  <si>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</si>
  <si>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</si>
  <si>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</si>
  <si>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</si>
  <si>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</si>
  <si>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</si>
  <si>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</si>
  <si>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</si>
  <si>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</si>
  <si>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</si>
  <si>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</si>
  <si>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</si>
  <si>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</si>
  <si>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</si>
  <si>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</si>
  <si>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</si>
  <si>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</si>
  <si>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</si>
  <si>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</si>
  <si>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</si>
  <si>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</si>
  <si>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</si>
  <si>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</si>
  <si>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</si>
  <si>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</si>
  <si>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</si>
  <si>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</si>
  <si>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</si>
  <si>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</si>
  <si>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</si>
  <si>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</si>
  <si>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</si>
  <si>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</si>
  <si>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</si>
  <si>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</si>
  <si>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</si>
  <si>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</si>
  <si>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</si>
  <si>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</si>
  <si>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</si>
  <si>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</si>
  <si>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</si>
  <si>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</si>
  <si>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</si>
  <si>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</si>
  <si>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</si>
  <si>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</si>
  <si>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</si>
  <si>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</si>
  <si>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</si>
  <si>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</si>
  <si>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</si>
  <si>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</si>
  <si>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</si>
  <si>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</si>
  <si>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</si>
  <si>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</si>
  <si>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</si>
  <si>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</si>
  <si>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</si>
  <si>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</si>
  <si>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</si>
  <si>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</si>
  <si>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</si>
  <si>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</si>
  <si>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</si>
  <si>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</si>
  <si>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</si>
  <si>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</si>
  <si>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</si>
  <si>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</si>
  <si>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</si>
  <si>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</si>
  <si>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</si>
  <si>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</si>
  <si>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</si>
  <si>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</si>
  <si>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</si>
  <si>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</si>
  <si>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</si>
  <si>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</si>
  <si>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</si>
  <si>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</si>
  <si>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</si>
  <si>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</si>
  <si>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</si>
  <si>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</si>
  <si>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</si>
  <si>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</si>
  <si>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</si>
  <si>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</si>
  <si>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</si>
  <si>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</si>
  <si>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</si>
  <si>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</si>
  <si>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</si>
  <si>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</si>
  <si>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</si>
  <si>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</si>
  <si>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</si>
  <si>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</si>
  <si>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</si>
  <si>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</si>
  <si>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</si>
  <si>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</si>
  <si>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</si>
  <si>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</si>
  <si>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</si>
  <si>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</si>
  <si>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</si>
  <si>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</si>
  <si>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</si>
  <si>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</si>
  <si>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</si>
  <si>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</si>
  <si>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</si>
  <si>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</si>
  <si>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</si>
  <si>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</si>
  <si>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</si>
  <si>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</si>
  <si>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</si>
  <si>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</si>
  <si>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</si>
  <si>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</si>
  <si>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</si>
  <si>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</si>
  <si>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</si>
  <si>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</si>
  <si>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</si>
  <si>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</si>
  <si>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</si>
  <si>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</si>
  <si>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</si>
  <si>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</si>
  <si>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</si>
  <si>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</si>
  <si>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</si>
  <si>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</si>
  <si>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</si>
  <si>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</si>
  <si>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</si>
  <si>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</si>
  <si>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</si>
  <si>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</si>
  <si>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</si>
  <si>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</si>
  <si>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</si>
  <si>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</si>
  <si>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</si>
  <si>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</si>
  <si>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</si>
  <si>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</si>
  <si>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</si>
  <si>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</si>
  <si>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</si>
  <si>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</si>
  <si>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</si>
  <si>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</si>
  <si>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</si>
  <si>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</si>
  <si>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</si>
  <si>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</si>
  <si>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</si>
  <si>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</si>
  <si>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</si>
  <si>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</si>
  <si>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</si>
  <si>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</si>
  <si>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</si>
  <si>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</si>
  <si>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</si>
  <si>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</si>
  <si>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</si>
  <si>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</si>
  <si>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</si>
  <si>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</si>
  <si>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</si>
  <si>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</si>
  <si>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</si>
  <si>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</si>
  <si>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</si>
  <si>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</si>
  <si>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</si>
  <si>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</si>
  <si>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</si>
  <si>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</si>
  <si>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</si>
  <si>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</si>
  <si>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</si>
  <si>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</si>
  <si>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</si>
  <si>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</si>
  <si>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</si>
  <si>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</si>
  <si>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</si>
  <si>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</si>
  <si>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</si>
  <si>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</si>
  <si>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</si>
  <si>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</si>
  <si>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</si>
  <si>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</si>
  <si>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</si>
  <si>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</si>
  <si>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</si>
  <si>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</si>
  <si>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</si>
  <si>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</si>
  <si>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</si>
  <si>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</si>
  <si>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</si>
  <si>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</si>
  <si>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</si>
  <si>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</si>
  <si>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</si>
  <si>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</si>
  <si>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</si>
  <si>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</si>
  <si>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</si>
  <si>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</si>
  <si>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</si>
  <si>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</si>
  <si>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</si>
  <si>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</si>
  <si>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</si>
  <si>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</si>
  <si>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</si>
  <si>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</si>
  <si>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</si>
  <si>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</si>
  <si>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</si>
  <si>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</si>
  <si>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</si>
  <si>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</si>
  <si>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</si>
  <si>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</si>
  <si>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</si>
  <si>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</si>
  <si>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</si>
  <si>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</si>
  <si>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</si>
  <si>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</si>
  <si>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</si>
  <si>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</si>
  <si>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</si>
  <si>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</si>
  <si>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</si>
  <si>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</si>
  <si>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</si>
  <si>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</si>
  <si>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</si>
  <si>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</si>
  <si>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</si>
  <si>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</si>
  <si>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</si>
  <si>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</si>
  <si>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</si>
  <si>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</si>
  <si>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</si>
  <si>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</si>
  <si>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</si>
  <si>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</si>
  <si>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</si>
  <si>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</si>
  <si>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</si>
  <si>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</si>
  <si>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</si>
  <si>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</si>
  <si>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</si>
  <si>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</si>
  <si>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</si>
  <si>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</si>
  <si>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</si>
  <si>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</si>
  <si>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</si>
  <si>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</si>
  <si>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</si>
  <si>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</si>
  <si>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</si>
  <si>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</si>
  <si>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</si>
  <si>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</si>
  <si>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</si>
  <si>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</si>
  <si>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</si>
  <si>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</si>
  <si>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</si>
  <si>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</si>
  <si>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</si>
  <si>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</si>
  <si>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</si>
  <si>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</si>
  <si>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</si>
  <si>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</si>
  <si>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</si>
  <si>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</si>
  <si>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</si>
  <si>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</si>
  <si>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</si>
  <si>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</si>
  <si>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</si>
  <si>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</si>
  <si>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</si>
  <si>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</si>
  <si>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</si>
  <si>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</si>
  <si>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</si>
  <si>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</si>
  <si>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</si>
  <si>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</si>
  <si>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</si>
  <si>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</si>
  <si>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</si>
  <si>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</si>
  <si>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</si>
  <si>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</si>
  <si>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</si>
  <si>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</si>
  <si>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</si>
  <si>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</si>
  <si>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</si>
  <si>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</si>
  <si>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</si>
  <si>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</si>
  <si>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</si>
  <si>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</si>
  <si>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</si>
  <si>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</si>
  <si>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</si>
  <si>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</si>
  <si>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</si>
  <si>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</si>
  <si>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</si>
  <si>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</si>
  <si>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</si>
  <si>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</si>
  <si>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</si>
  <si>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</si>
  <si>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</si>
  <si>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</si>
  <si>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</si>
  <si>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</si>
  <si>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</si>
  <si>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</si>
  <si>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</si>
  <si>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</si>
  <si>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</si>
  <si>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</si>
  <si>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</si>
  <si>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</si>
  <si>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</si>
  <si>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</si>
  <si>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</si>
  <si>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</si>
  <si>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</si>
  <si>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</si>
  <si>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</si>
  <si>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</si>
  <si>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</si>
  <si>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</si>
  <si>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</si>
  <si>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</si>
  <si>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</si>
  <si>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</si>
  <si>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</si>
  <si>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</si>
  <si>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</si>
  <si>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</si>
  <si>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</si>
  <si>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</si>
  <si>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</si>
  <si>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</si>
  <si>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</si>
  <si>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</si>
  <si>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</si>
  <si>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</si>
  <si>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</si>
  <si>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</si>
  <si>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</si>
  <si>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</si>
  <si>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</si>
  <si>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</si>
  <si>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</si>
  <si>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</si>
  <si>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</si>
  <si>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</si>
  <si>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</si>
  <si>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</si>
  <si>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</si>
  <si>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</si>
  <si>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</si>
  <si>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</si>
  <si>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</si>
  <si>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</si>
  <si>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</si>
  <si>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</si>
  <si>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</si>
  <si>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</si>
  <si>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</si>
  <si>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</si>
  <si>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</si>
  <si>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</si>
  <si>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</si>
  <si>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</si>
  <si>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</si>
  <si>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</si>
  <si>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</si>
  <si>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</si>
  <si>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</si>
  <si>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</si>
  <si>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</si>
  <si>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</si>
  <si>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</si>
  <si>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</si>
  <si>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</si>
  <si>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</si>
  <si>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</si>
  <si>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</si>
  <si>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</si>
  <si>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</si>
  <si>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</si>
  <si>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</si>
  <si>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</si>
  <si>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</si>
  <si>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</si>
  <si>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</si>
  <si>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</si>
  <si>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</si>
  <si>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</si>
  <si>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</si>
  <si>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</si>
  <si>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</si>
  <si>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</si>
  <si>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</si>
  <si>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</si>
  <si>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</si>
  <si>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</si>
  <si>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</si>
  <si>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</si>
  <si>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</si>
  <si>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</si>
  <si>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</si>
  <si>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</si>
  <si>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</si>
  <si>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</si>
  <si>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</si>
  <si>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</si>
  <si>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</si>
  <si>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</si>
  <si>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</si>
  <si>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</si>
  <si>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</si>
  <si>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</si>
  <si>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</si>
  <si>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</si>
  <si>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</si>
  <si>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</si>
  <si>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</si>
  <si>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</si>
  <si>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</si>
  <si>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</si>
  <si>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</si>
  <si>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</si>
  <si>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</si>
  <si>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</si>
  <si>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</si>
  <si>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</si>
  <si>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</si>
  <si>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</si>
  <si>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</si>
  <si>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</si>
  <si>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</si>
  <si>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</si>
  <si>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</si>
  <si>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</si>
  <si>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</si>
  <si>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</si>
  <si>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</si>
  <si>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</si>
  <si>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</si>
  <si>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</si>
  <si>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</si>
  <si>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</si>
  <si>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</si>
  <si>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</si>
  <si>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</si>
  <si>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</si>
  <si>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</si>
  <si>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</si>
  <si>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</si>
  <si>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</si>
  <si>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</si>
  <si>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</si>
  <si>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</si>
  <si>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</si>
  <si>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</si>
  <si>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</si>
  <si>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</si>
  <si>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</si>
  <si>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</si>
  <si>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</si>
  <si>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</si>
  <si>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</si>
  <si>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</si>
  <si>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</si>
  <si>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</si>
  <si>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</si>
  <si>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</si>
  <si>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</si>
  <si>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</si>
  <si>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</si>
  <si>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</si>
  <si>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</si>
  <si>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</si>
  <si>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</si>
  <si>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</si>
  <si>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</si>
  <si>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</si>
  <si>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</si>
  <si>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</si>
  <si>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</si>
  <si>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</si>
  <si>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</si>
  <si>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</si>
  <si>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</si>
  <si>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</si>
  <si>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</si>
  <si>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</si>
  <si>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</si>
  <si>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</si>
  <si>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</si>
  <si>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</si>
  <si>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</si>
  <si>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</si>
  <si>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</si>
  <si>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</si>
  <si>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</si>
  <si>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</si>
  <si>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</si>
  <si>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</si>
  <si>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</si>
  <si>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</si>
  <si>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</si>
  <si>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</si>
  <si>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</si>
  <si>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</si>
  <si>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</si>
  <si>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</si>
  <si>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</si>
  <si>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</si>
  <si>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</si>
  <si>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</si>
  <si>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</si>
  <si>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</si>
  <si>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</si>
  <si>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</si>
  <si>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</si>
  <si>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</si>
  <si>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</si>
  <si>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</si>
  <si>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</si>
  <si>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</si>
  <si>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</si>
  <si>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</si>
  <si>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</si>
  <si>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</si>
  <si>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</si>
  <si>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</si>
  <si>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</si>
  <si>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</si>
  <si>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</si>
  <si>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</si>
  <si>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</si>
  <si>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</si>
  <si>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</si>
  <si>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</si>
  <si>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</si>
  <si>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</si>
  <si>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</si>
  <si>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</si>
  <si>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</si>
  <si>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</si>
  <si>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</si>
  <si>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</si>
  <si>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</si>
  <si>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</si>
  <si>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</si>
  <si>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</si>
  <si>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</si>
  <si>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</si>
  <si>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</si>
  <si>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</si>
  <si>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</si>
  <si>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</si>
  <si>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</si>
  <si>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</si>
  <si>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</si>
  <si>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</si>
  <si>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</si>
  <si>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</si>
  <si>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</si>
  <si>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</si>
  <si>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</si>
  <si>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</si>
  <si>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</si>
  <si>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</si>
  <si>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</si>
  <si>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</si>
  <si>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</si>
  <si>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</si>
  <si>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</si>
  <si>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</si>
  <si>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</si>
  <si>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</si>
  <si>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</si>
  <si>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</si>
  <si>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</si>
  <si>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</si>
  <si>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</si>
  <si>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</si>
  <si>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</si>
  <si>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</si>
  <si>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</si>
  <si>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</si>
  <si>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</si>
  <si>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</si>
  <si>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</si>
  <si>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</si>
  <si>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</si>
  <si>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</si>
  <si>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</si>
  <si>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</si>
  <si>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</si>
  <si>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</si>
  <si>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</si>
  <si>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</si>
  <si>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</si>
  <si>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</si>
  <si>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</si>
  <si>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</si>
  <si>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</si>
  <si>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</si>
  <si>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</si>
  <si>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</si>
  <si>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</si>
  <si>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</si>
  <si>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</si>
  <si>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</si>
  <si>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</si>
  <si>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</si>
  <si>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</si>
  <si>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</si>
  <si>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</si>
  <si>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</si>
  <si>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</si>
  <si>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</si>
  <si>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</si>
  <si>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</si>
  <si>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</si>
  <si>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</si>
  <si>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</si>
  <si>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</si>
  <si>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</si>
  <si>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</si>
  <si>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</si>
  <si>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</si>
  <si>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</si>
  <si>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</si>
  <si>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</si>
  <si>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</si>
  <si>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</si>
  <si>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</si>
  <si>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</si>
  <si>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</si>
  <si>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</si>
  <si>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</si>
  <si>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</si>
  <si>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</si>
  <si>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</si>
  <si>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</si>
  <si>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</si>
  <si>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</si>
  <si>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</si>
  <si>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</si>
  <si>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</si>
  <si>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</si>
  <si>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</si>
  <si>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</si>
  <si>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</si>
  <si>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</si>
  <si>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</si>
  <si>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</si>
  <si>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</si>
  <si>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</si>
  <si>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</si>
  <si>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</si>
  <si>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</si>
  <si>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</si>
  <si>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</si>
  <si>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</si>
  <si>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</si>
  <si>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</si>
  <si>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</si>
  <si>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</si>
  <si>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</si>
  <si>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</si>
  <si>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</si>
  <si>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</si>
  <si>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</si>
  <si>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</si>
  <si>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</si>
  <si>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</si>
  <si>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</si>
  <si>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</si>
  <si>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</si>
  <si>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</si>
  <si>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</si>
  <si>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</si>
  <si>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</si>
  <si>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</si>
  <si>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</si>
  <si>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</si>
  <si>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</si>
  <si>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</si>
  <si>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</si>
  <si>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</si>
  <si>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</si>
  <si>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</si>
  <si>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</si>
  <si>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</si>
  <si>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</si>
  <si>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</si>
  <si>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</si>
  <si>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</si>
  <si>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</si>
  <si>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</si>
  <si>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</si>
  <si>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</si>
  <si>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</si>
  <si>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</si>
  <si>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</si>
  <si>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</si>
  <si>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</si>
  <si>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</si>
  <si>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</si>
  <si>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</si>
  <si>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</si>
  <si>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</si>
  <si>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</si>
  <si>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</si>
  <si>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</si>
  <si>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</si>
  <si>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</si>
  <si>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</si>
  <si>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</si>
  <si>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</si>
  <si>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</si>
  <si>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</si>
  <si>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</si>
  <si>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</si>
  <si>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</si>
  <si>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</si>
  <si>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</si>
  <si>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</si>
  <si>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</si>
  <si>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</si>
  <si>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</si>
  <si>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</si>
  <si>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</si>
  <si>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</si>
  <si>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</si>
  <si>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</si>
  <si>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</si>
  <si>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</si>
  <si>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</si>
  <si>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</si>
  <si>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</si>
  <si>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</si>
  <si>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</si>
  <si>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</si>
  <si>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</si>
  <si>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</si>
  <si>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</si>
  <si>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</si>
  <si>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</si>
  <si>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</si>
  <si>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</si>
  <si>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</si>
  <si>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</si>
  <si>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</si>
  <si>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</si>
  <si>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</si>
  <si>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</si>
  <si>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</si>
  <si>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</si>
  <si>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</si>
  <si>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</si>
  <si>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</si>
  <si>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</si>
  <si>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</si>
  <si>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</si>
  <si>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</si>
  <si>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</si>
  <si>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</si>
  <si>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</si>
  <si>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</si>
  <si>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</si>
  <si>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</si>
  <si>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</si>
  <si>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</si>
  <si>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</si>
  <si>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</si>
  <si>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</si>
  <si>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</si>
  <si>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</si>
  <si>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</si>
  <si>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</si>
  <si>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</si>
  <si>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</si>
  <si>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</si>
  <si>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</si>
  <si>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</si>
  <si>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</si>
  <si>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</si>
  <si>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</si>
  <si>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</si>
  <si>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</si>
  <si>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</si>
  <si>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</si>
  <si>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</si>
  <si>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</si>
  <si>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</si>
  <si>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</si>
  <si>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</si>
  <si>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</si>
  <si>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</si>
  <si>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</si>
  <si>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</si>
  <si>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</si>
  <si>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</si>
  <si>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</si>
  <si>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</si>
  <si>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</si>
  <si>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</si>
  <si>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</si>
  <si>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</si>
  <si>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</si>
  <si>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</si>
  <si>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</si>
  <si>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</si>
  <si>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</si>
  <si>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</si>
  <si>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</si>
  <si>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</si>
  <si>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</si>
  <si>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</si>
  <si>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</si>
  <si>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</si>
  <si>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</si>
  <si>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</si>
  <si>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</si>
  <si>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</si>
  <si>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</si>
  <si>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</si>
  <si>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</si>
  <si>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</si>
  <si>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</si>
  <si>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</si>
  <si>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</si>
  <si>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</si>
  <si>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</si>
  <si>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</si>
  <si>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</si>
  <si>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</si>
  <si>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</si>
  <si>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</si>
  <si>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</si>
  <si>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</si>
  <si>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</si>
  <si>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</si>
  <si>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</si>
  <si>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</si>
  <si>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</si>
  <si>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</si>
  <si>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</si>
  <si>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</si>
  <si>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</si>
  <si>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</si>
  <si>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</si>
  <si>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</si>
  <si>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</si>
  <si>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</si>
  <si>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</si>
  <si>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</si>
  <si>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</si>
  <si>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</si>
  <si>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</si>
  <si>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</si>
  <si>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</si>
  <si>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</si>
  <si>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</si>
  <si>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</si>
  <si>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</si>
  <si>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</si>
  <si>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</si>
  <si>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</si>
  <si>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</si>
  <si>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</si>
  <si>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</si>
  <si>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</si>
  <si>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</si>
  <si>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</si>
  <si>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</si>
  <si>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</si>
  <si>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</si>
  <si>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</si>
  <si>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</si>
  <si>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</si>
  <si>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</si>
  <si>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</si>
  <si>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</si>
  <si>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</si>
  <si>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</si>
  <si>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</si>
  <si>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</si>
  <si>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</si>
  <si>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</si>
  <si>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</si>
  <si>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</si>
  <si>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</si>
  <si>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</si>
  <si>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</si>
  <si>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</si>
  <si>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</si>
  <si>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</si>
  <si>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</si>
  <si>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</si>
  <si>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</si>
  <si>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</si>
  <si>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</si>
  <si>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</si>
  <si>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</si>
  <si>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</si>
  <si>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</si>
  <si>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</si>
  <si>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</si>
  <si>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</si>
  <si>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</si>
  <si>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</si>
  <si>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</si>
  <si>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</si>
  <si>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</si>
  <si>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</si>
  <si>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</si>
  <si>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</si>
  <si>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</si>
  <si>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</si>
  <si>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</si>
  <si>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</si>
  <si>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</si>
  <si>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</si>
  <si>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</si>
  <si>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</si>
  <si>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</si>
  <si>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</si>
  <si>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</si>
  <si>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</si>
  <si>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</si>
  <si>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</si>
  <si>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</si>
  <si>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</si>
  <si>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</si>
  <si>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</si>
  <si>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</si>
  <si>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</si>
  <si>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</si>
  <si>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</si>
  <si>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</si>
  <si>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</si>
  <si>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</si>
  <si>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</si>
  <si>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</si>
  <si>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</si>
  <si>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</si>
  <si>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</si>
  <si>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</si>
  <si>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</si>
  <si>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</si>
  <si>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</si>
  <si>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</si>
  <si>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</si>
  <si>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</si>
  <si>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</si>
  <si>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</si>
  <si>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</si>
  <si>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</si>
  <si>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</si>
  <si>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</si>
  <si>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</si>
  <si>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</si>
  <si>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</si>
  <si>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</si>
  <si>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</si>
  <si>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</si>
  <si>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</si>
  <si>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</si>
  <si>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</si>
  <si>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</si>
  <si>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</si>
  <si>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</si>
  <si>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</si>
  <si>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</si>
  <si>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</si>
  <si>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</si>
  <si>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</si>
  <si>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</si>
  <si>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</si>
  <si>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</si>
  <si>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</si>
  <si>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</si>
  <si>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</si>
  <si>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</si>
  <si>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</si>
  <si>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</si>
  <si>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</si>
  <si>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</si>
  <si>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</si>
  <si>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</si>
  <si>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</si>
  <si>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</si>
  <si>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</si>
  <si>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</si>
  <si>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</si>
  <si>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</si>
  <si>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</si>
  <si>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</si>
  <si>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</si>
  <si>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</si>
  <si>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</si>
  <si>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</si>
  <si>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</si>
  <si>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</si>
  <si>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</si>
  <si>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</si>
  <si>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</si>
  <si>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</si>
  <si>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</si>
  <si>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</si>
  <si>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</si>
  <si>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</si>
  <si>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</si>
  <si>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</si>
  <si>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</si>
  <si>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</si>
  <si>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</si>
  <si>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</si>
  <si>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</si>
  <si>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</si>
  <si>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</si>
  <si>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</si>
  <si>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</si>
  <si>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</si>
  <si>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</si>
  <si>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</si>
  <si>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</si>
  <si>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</si>
  <si>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</si>
  <si>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</si>
  <si>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</si>
  <si>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</si>
  <si>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</si>
  <si>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</si>
  <si>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</si>
  <si>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</si>
  <si>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</si>
  <si>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</si>
  <si>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</si>
  <si>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</si>
  <si>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</si>
  <si>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</si>
  <si>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</si>
  <si>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</si>
  <si>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</si>
  <si>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</si>
  <si>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</si>
  <si>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</si>
  <si>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</si>
  <si>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</si>
  <si>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</si>
  <si>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</si>
  <si>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</si>
  <si>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</si>
  <si>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</si>
  <si>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</si>
  <si>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</si>
  <si>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</si>
  <si>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</si>
  <si>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</si>
  <si>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</si>
  <si>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</si>
  <si>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</si>
  <si>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</si>
  <si>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</si>
  <si>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</si>
  <si>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</si>
  <si>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</si>
  <si>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</si>
  <si>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</si>
  <si>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</si>
  <si>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</si>
  <si>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</si>
  <si>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</si>
  <si>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</si>
  <si>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</si>
  <si>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</si>
  <si>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</si>
  <si>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</si>
  <si>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</si>
  <si>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</si>
  <si>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</si>
  <si>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</si>
  <si>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</si>
  <si>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</si>
  <si>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</si>
  <si>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</si>
  <si>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</si>
  <si>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</si>
  <si>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</si>
  <si>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</si>
  <si>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</si>
  <si>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</si>
  <si>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</si>
  <si>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</si>
  <si>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</si>
  <si>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</si>
  <si>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</si>
  <si>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</si>
  <si>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</si>
  <si>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</si>
  <si>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</si>
  <si>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</si>
  <si>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</si>
  <si>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</si>
  <si>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</si>
  <si>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</si>
  <si>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</si>
  <si>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</si>
  <si>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</si>
  <si>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</si>
  <si>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</si>
  <si>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</si>
  <si>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</si>
  <si>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</si>
  <si>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</si>
  <si>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</si>
  <si>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</si>
  <si>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</si>
  <si>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</si>
  <si>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</si>
  <si>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</si>
  <si>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</si>
  <si>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</si>
  <si>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</si>
  <si>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</si>
  <si>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</si>
  <si>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</si>
  <si>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</si>
  <si>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</si>
  <si>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</si>
  <si>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</si>
  <si>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</si>
  <si>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</si>
  <si>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</si>
  <si>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</si>
  <si>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</si>
  <si>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</si>
  <si>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</si>
  <si>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</si>
  <si>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</si>
  <si>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</si>
  <si>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</si>
  <si>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</si>
  <si>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</si>
  <si>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</si>
  <si>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</si>
  <si>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</si>
  <si>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</si>
  <si>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</si>
  <si>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</si>
  <si>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</si>
  <si>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</si>
  <si>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</si>
  <si>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</si>
  <si>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</si>
  <si>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</si>
  <si>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</si>
  <si>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</si>
  <si>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</si>
  <si>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</si>
  <si>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</si>
  <si>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</si>
  <si>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</si>
  <si>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</si>
  <si>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</si>
  <si>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</si>
  <si>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</si>
  <si>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</si>
  <si>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</si>
  <si>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</si>
  <si>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</si>
  <si>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</si>
  <si>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</si>
  <si>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</si>
  <si>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</si>
  <si>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</si>
  <si>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</si>
  <si>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</si>
  <si>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</si>
  <si>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</si>
  <si>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</si>
  <si>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</si>
  <si>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</si>
  <si>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</si>
  <si>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</si>
  <si>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</si>
  <si>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</si>
  <si>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</si>
  <si>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</si>
  <si>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</si>
  <si>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</si>
  <si>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</si>
  <si>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</si>
  <si>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</si>
  <si>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</si>
  <si>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</si>
  <si>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</si>
  <si>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</si>
  <si>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</si>
  <si>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</si>
  <si>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</si>
  <si>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</si>
  <si>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</si>
  <si>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</si>
  <si>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</si>
  <si>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</si>
  <si>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</si>
  <si>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</si>
  <si>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</si>
  <si>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</si>
  <si>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</si>
  <si>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</si>
  <si>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</si>
  <si>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</si>
  <si>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</si>
  <si>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</si>
  <si>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</si>
  <si>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</si>
  <si>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</si>
  <si>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</si>
  <si>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</si>
  <si>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</si>
  <si>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</si>
  <si>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</si>
  <si>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</si>
  <si>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</si>
  <si>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</si>
  <si>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</si>
  <si>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</si>
  <si>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</si>
  <si>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</si>
  <si>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</si>
  <si>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</si>
  <si>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</si>
  <si>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</si>
  <si>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</si>
  <si>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</si>
  <si>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</si>
  <si>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</si>
  <si>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</si>
  <si>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</si>
  <si>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</si>
  <si>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</si>
  <si>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</si>
  <si>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</si>
  <si>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</si>
  <si>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</si>
  <si>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</si>
  <si>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</si>
  <si>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</si>
  <si>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</si>
  <si>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</si>
  <si>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</si>
  <si>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</si>
  <si>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</si>
  <si>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</si>
  <si>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</si>
  <si>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</si>
  <si>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</si>
  <si>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</si>
  <si>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</si>
  <si>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</si>
  <si>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</si>
  <si>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</si>
  <si>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</si>
  <si>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</si>
  <si>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</si>
  <si>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</si>
  <si>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</si>
  <si>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</si>
  <si>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</si>
  <si>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</si>
  <si>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</si>
  <si>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</si>
  <si>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</si>
  <si>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</si>
  <si>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</si>
  <si>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</si>
  <si>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</si>
  <si>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</si>
  <si>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</si>
  <si>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</si>
  <si>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</si>
  <si>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</si>
  <si>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</si>
  <si>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</si>
  <si>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</si>
  <si>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</si>
  <si>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</si>
  <si>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</si>
  <si>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</si>
  <si>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</si>
  <si>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</si>
  <si>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</si>
  <si>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</si>
  <si>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</si>
  <si>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</si>
  <si>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</si>
  <si>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</si>
  <si>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</si>
  <si>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</si>
  <si>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</si>
  <si>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</si>
  <si>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</si>
  <si>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</si>
  <si>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</si>
  <si>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</si>
  <si>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</si>
  <si>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</si>
  <si>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</si>
  <si>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</si>
  <si>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</si>
  <si>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</si>
  <si>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</si>
  <si>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</si>
  <si>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</si>
  <si>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</si>
  <si>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</si>
  <si>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</si>
  <si>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</si>
  <si>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</si>
  <si>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</si>
  <si>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</si>
  <si>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</si>
  <si>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</si>
  <si>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</si>
  <si>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</si>
  <si>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</si>
  <si>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</si>
  <si>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</si>
  <si>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</si>
  <si>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</si>
  <si>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</si>
  <si>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</si>
  <si>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</si>
  <si>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</si>
  <si>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</si>
  <si>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</si>
  <si>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</si>
  <si>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</si>
  <si>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</si>
  <si>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</si>
  <si>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</si>
  <si>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</si>
  <si>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</si>
  <si>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</si>
  <si>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</si>
  <si>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</si>
  <si>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</si>
  <si>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</si>
  <si>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</si>
  <si>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</si>
  <si>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</si>
  <si>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</si>
  <si>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</si>
  <si>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</si>
  <si>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</si>
  <si>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</si>
  <si>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</si>
  <si>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</si>
  <si>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</si>
  <si>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</si>
  <si>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</si>
  <si>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</si>
  <si>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</si>
  <si>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</si>
  <si>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</si>
  <si>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</si>
  <si>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</si>
  <si>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</si>
  <si>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</si>
  <si>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</si>
  <si>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</si>
  <si>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</si>
  <si>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</si>
  <si>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</si>
  <si>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</si>
  <si>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</si>
  <si>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</si>
  <si>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</si>
  <si>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</si>
  <si>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</si>
  <si>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</si>
  <si>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</si>
  <si>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</si>
  <si>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</si>
  <si>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</si>
  <si>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</si>
  <si>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</si>
  <si>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</si>
  <si>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</si>
  <si>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</si>
  <si>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</si>
  <si>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</si>
  <si>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</si>
  <si>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</si>
  <si>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</si>
  <si>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</si>
  <si>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</si>
  <si>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</si>
  <si>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</si>
  <si>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</si>
  <si>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</si>
  <si>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</si>
  <si>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</si>
  <si>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</si>
  <si>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</si>
  <si>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</si>
  <si>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</si>
  <si>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</si>
  <si>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</si>
  <si>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</si>
  <si>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</si>
  <si>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</si>
  <si>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</si>
  <si>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</si>
  <si>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</si>
  <si>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</si>
  <si>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</si>
  <si>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</si>
  <si>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</si>
  <si>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</si>
  <si>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</si>
  <si>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</si>
  <si>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</si>
  <si>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</si>
  <si>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</si>
  <si>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</si>
  <si>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</si>
  <si>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</si>
  <si>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</si>
  <si>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</si>
  <si>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</si>
  <si>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</si>
  <si>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</si>
  <si>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</si>
  <si>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</si>
  <si>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</si>
  <si>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</si>
  <si>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</si>
  <si>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</si>
  <si>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</si>
  <si>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</si>
  <si>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</si>
  <si>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</si>
  <si>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</si>
  <si>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</si>
  <si>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</si>
  <si>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</si>
  <si>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</si>
  <si>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</si>
  <si>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</si>
  <si>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</si>
  <si>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</si>
  <si>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</si>
  <si>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</si>
  <si>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</si>
  <si>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</si>
  <si>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</si>
  <si>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</si>
  <si>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</si>
  <si>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</si>
  <si>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</si>
  <si>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</si>
  <si>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</si>
  <si>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</si>
  <si>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</si>
  <si>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</si>
  <si>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</si>
  <si>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</si>
  <si>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</si>
  <si>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</si>
  <si>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</si>
  <si>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</si>
  <si>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</si>
  <si>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</si>
  <si>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</si>
  <si>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</si>
  <si>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</si>
  <si>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</si>
  <si>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</si>
  <si>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</si>
  <si>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</si>
  <si>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</si>
  <si>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</si>
  <si>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</si>
  <si>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</si>
  <si>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</si>
  <si>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</si>
  <si>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</si>
  <si>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</si>
  <si>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</si>
  <si>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</si>
  <si>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</si>
  <si>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</si>
  <si>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</si>
  <si>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</si>
  <si>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</si>
  <si>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</si>
  <si>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</si>
  <si>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</si>
  <si>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</si>
  <si>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</si>
  <si>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</si>
  <si>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</si>
  <si>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</si>
  <si>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</si>
  <si>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</si>
  <si>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</si>
  <si>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</si>
  <si>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</si>
  <si>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</si>
  <si>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</si>
  <si>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</si>
  <si>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</si>
  <si>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</si>
  <si>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</si>
  <si>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</si>
  <si>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</si>
  <si>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</si>
  <si>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</si>
  <si>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</si>
  <si>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</si>
  <si>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</si>
  <si>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</si>
  <si>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</si>
  <si>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</si>
  <si>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</si>
  <si>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</si>
  <si>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</si>
  <si>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</si>
  <si>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</si>
  <si>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</si>
  <si>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</si>
  <si>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</si>
  <si>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</si>
  <si>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</si>
  <si>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</si>
  <si>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</si>
  <si>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</si>
  <si>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</si>
  <si>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</si>
  <si>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</si>
  <si>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</si>
  <si>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</si>
  <si>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</si>
  <si>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</si>
  <si>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</si>
  <si>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</si>
  <si>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</si>
  <si>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</si>
  <si>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</si>
  <si>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</si>
  <si>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</si>
  <si>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</si>
  <si>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</si>
  <si>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</si>
  <si>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</si>
  <si>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</si>
  <si>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</si>
  <si>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</si>
  <si>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</si>
  <si>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</si>
  <si>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</si>
  <si>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</si>
  <si>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</si>
  <si>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</si>
  <si>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</si>
  <si>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</si>
  <si>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</si>
  <si>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</si>
  <si>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</si>
  <si>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</si>
  <si>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</si>
  <si>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</si>
  <si>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</si>
  <si>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</si>
  <si>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</si>
  <si>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</si>
  <si>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</si>
  <si>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</si>
  <si>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</si>
  <si>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</si>
  <si>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</si>
  <si>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</si>
  <si>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</si>
  <si>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</si>
  <si>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</si>
  <si>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</si>
  <si>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</si>
  <si>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</si>
  <si>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</si>
  <si>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</si>
  <si>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</si>
  <si>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</si>
  <si>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</si>
  <si>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</si>
  <si>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</si>
  <si>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</si>
  <si>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</si>
  <si>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</si>
  <si>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</si>
  <si>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</si>
  <si>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</si>
  <si>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</si>
  <si>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</si>
  <si>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</si>
  <si>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</si>
  <si>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</si>
  <si>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</si>
  <si>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</si>
  <si>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</si>
  <si>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</si>
  <si>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</si>
  <si>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</si>
  <si>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</si>
  <si>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</si>
  <si>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</si>
  <si>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</si>
  <si>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</si>
  <si>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</si>
  <si>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</si>
  <si>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</si>
  <si>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</si>
  <si>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</si>
  <si>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</si>
  <si>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</si>
  <si>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</si>
  <si>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</si>
  <si>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</si>
  <si>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</si>
  <si>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</si>
  <si>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</si>
  <si>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</si>
  <si>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</si>
  <si>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</si>
  <si>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</si>
  <si>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</si>
  <si>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</si>
  <si>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</si>
  <si>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</si>
  <si>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</si>
  <si>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</si>
  <si>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</si>
  <si>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</si>
  <si>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</si>
  <si>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</si>
  <si>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</si>
  <si>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</si>
  <si>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</si>
  <si>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</si>
  <si>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</si>
  <si>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</si>
  <si>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</si>
  <si>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</si>
  <si>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</si>
  <si>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</si>
  <si>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</si>
  <si>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</si>
  <si>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</si>
  <si>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</si>
  <si>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</si>
  <si>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</si>
  <si>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</si>
  <si>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</si>
  <si>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</si>
  <si>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</si>
  <si>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</si>
  <si>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</si>
  <si>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</si>
  <si>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</si>
  <si>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</si>
  <si>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</si>
  <si>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</si>
  <si>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</si>
  <si>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</si>
  <si>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</si>
  <si>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</si>
  <si>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</si>
  <si>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</si>
  <si>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</si>
  <si>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</si>
  <si>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</si>
  <si>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</si>
  <si>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</si>
  <si>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</si>
  <si>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</si>
  <si>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</si>
  <si>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</si>
  <si>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</si>
  <si>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</si>
  <si>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</si>
  <si>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</si>
  <si>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</si>
  <si>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</si>
  <si>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</si>
  <si>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</si>
  <si>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</si>
  <si>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</si>
  <si>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</si>
  <si>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</si>
  <si>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</si>
  <si>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</si>
  <si>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</si>
  <si>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</si>
  <si>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</si>
  <si>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</si>
  <si>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</si>
  <si>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</si>
  <si>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</si>
  <si>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</si>
  <si>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</si>
  <si>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</si>
  <si>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</si>
  <si>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</si>
  <si>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</si>
  <si>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</si>
  <si>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</si>
  <si>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</si>
  <si>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</si>
  <si>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</si>
  <si>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</si>
  <si>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</si>
  <si>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</si>
  <si>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</si>
  <si>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</si>
  <si>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</si>
  <si>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</si>
  <si>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</si>
  <si>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</si>
  <si>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</si>
  <si>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</si>
  <si>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</si>
  <si>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</si>
  <si>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</si>
  <si>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</si>
  <si>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</si>
  <si>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</si>
  <si>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</si>
  <si>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</si>
  <si>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</si>
  <si>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</si>
  <si>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</si>
  <si>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</si>
  <si>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</si>
  <si>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</si>
  <si>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</si>
  <si>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</si>
  <si>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</si>
  <si>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</si>
  <si>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</si>
  <si>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</si>
  <si>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</si>
  <si>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</si>
  <si>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</si>
  <si>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</si>
  <si>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</si>
  <si>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</si>
  <si>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</si>
  <si>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</si>
  <si>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</si>
  <si>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</si>
  <si>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</si>
  <si>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</si>
  <si>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</si>
  <si>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</si>
  <si>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</si>
  <si>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</si>
  <si>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</si>
  <si>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</si>
  <si>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</si>
  <si>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</si>
  <si>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</si>
  <si>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</si>
  <si>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</si>
  <si>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</si>
  <si>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</si>
  <si>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</si>
  <si>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</si>
  <si>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</si>
  <si>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</si>
  <si>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</si>
  <si>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</si>
  <si>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</si>
  <si>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</si>
  <si>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</si>
  <si>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</si>
  <si>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</si>
  <si>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</si>
  <si>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</si>
  <si>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</si>
  <si>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</si>
  <si>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</si>
  <si>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</si>
  <si>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</si>
  <si>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</si>
  <si>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</si>
  <si>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</si>
  <si>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</si>
  <si>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</si>
  <si>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</si>
  <si>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</si>
  <si>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</si>
  <si>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</si>
  <si>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</si>
  <si>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</si>
  <si>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</si>
  <si>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</si>
  <si>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</si>
  <si>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</si>
  <si>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</si>
  <si>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</si>
  <si>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</si>
  <si>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</si>
  <si>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</si>
  <si>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</si>
  <si>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</si>
  <si>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</si>
  <si>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</si>
  <si>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</si>
  <si>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</si>
  <si>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</si>
  <si>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</si>
  <si>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</si>
  <si>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</si>
  <si>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</si>
  <si>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</si>
  <si>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</si>
  <si>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</si>
  <si>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</si>
  <si>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</si>
  <si>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</si>
  <si>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</si>
  <si>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</si>
  <si>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</si>
  <si>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</si>
  <si>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</si>
  <si>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</si>
  <si>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</si>
  <si>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</si>
  <si>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</si>
  <si>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</si>
  <si>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</si>
  <si>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</si>
  <si>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</si>
  <si>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</si>
  <si>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</si>
  <si>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</si>
  <si>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</si>
  <si>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</si>
  <si>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</si>
  <si>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</si>
  <si>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</si>
  <si>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</si>
  <si>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</si>
  <si>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</si>
  <si>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</si>
  <si>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</si>
  <si>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</si>
  <si>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</si>
  <si>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</si>
  <si>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</si>
  <si>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</si>
  <si>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</si>
  <si>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</si>
  <si>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</si>
  <si>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</si>
  <si>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</si>
  <si>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</si>
  <si>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</si>
  <si>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</si>
  <si>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</si>
  <si>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</si>
  <si>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</si>
  <si>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</si>
  <si>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</si>
  <si>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</si>
  <si>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</si>
  <si>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</si>
  <si>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</si>
  <si>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</si>
  <si>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</si>
  <si>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</si>
  <si>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</si>
  <si>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</si>
  <si>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</si>
  <si>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</si>
  <si>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</si>
  <si>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</si>
  <si>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</si>
  <si>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</si>
  <si>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</si>
  <si>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</si>
  <si>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</si>
  <si>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</si>
  <si>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</si>
  <si>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</si>
  <si>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</si>
  <si>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</si>
  <si>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</si>
  <si>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</si>
  <si>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</si>
  <si>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</si>
  <si>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</si>
  <si>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</si>
  <si>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</si>
  <si>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</si>
  <si>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</si>
  <si>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</si>
  <si>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</si>
  <si>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</si>
  <si>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</si>
  <si>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</si>
  <si>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</si>
  <si>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</si>
  <si>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</si>
  <si>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</si>
  <si>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</si>
  <si>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</si>
  <si>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</si>
  <si>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</si>
  <si>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</si>
  <si>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</si>
  <si>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</si>
  <si>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</si>
  <si>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</si>
  <si>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</si>
  <si>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</si>
  <si>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</si>
  <si>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</si>
  <si>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</si>
  <si>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</si>
  <si>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</si>
  <si>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</si>
  <si>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</si>
  <si>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</si>
  <si>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</si>
  <si>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</si>
  <si>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</si>
  <si>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</si>
  <si>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</si>
  <si>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</si>
  <si>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</si>
  <si>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</si>
  <si>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</si>
  <si>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</si>
  <si>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</si>
  <si>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</si>
  <si>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</si>
  <si>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</si>
  <si>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</si>
  <si>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</si>
  <si>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</si>
  <si>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</si>
  <si>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</si>
  <si>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</si>
  <si>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</si>
  <si>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</si>
  <si>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</si>
  <si>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</si>
  <si>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</si>
  <si>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</si>
  <si>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</si>
  <si>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</si>
  <si>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</si>
  <si>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</si>
  <si>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</si>
  <si>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</si>
  <si>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</si>
  <si>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</si>
  <si>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</si>
  <si>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</si>
  <si>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</si>
  <si>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</si>
  <si>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</si>
  <si>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</si>
  <si>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</si>
  <si>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</si>
  <si>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</si>
  <si>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</si>
  <si>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</si>
  <si>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</si>
  <si>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</si>
  <si>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</si>
  <si>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</si>
  <si>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</si>
  <si>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</si>
  <si>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</si>
  <si>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</si>
  <si>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</si>
  <si>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</si>
  <si>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</si>
  <si>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</si>
  <si>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</si>
  <si>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</si>
  <si>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</si>
  <si>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</si>
  <si>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</si>
  <si>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</si>
  <si>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</si>
  <si>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</si>
  <si>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</si>
  <si>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</si>
  <si>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</si>
  <si>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</si>
  <si>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</si>
  <si>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</si>
  <si>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</si>
  <si>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</si>
  <si>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</si>
  <si>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</si>
  <si>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</si>
  <si>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</si>
  <si>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</si>
  <si>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</si>
  <si>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</si>
  <si>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</si>
  <si>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</si>
  <si>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</si>
  <si>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</si>
  <si>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</si>
  <si>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</si>
  <si>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</si>
  <si>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</si>
  <si>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</si>
  <si>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</si>
  <si>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</si>
  <si>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</si>
  <si>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</si>
  <si>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</si>
  <si>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</si>
  <si>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</si>
  <si>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</si>
  <si>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</si>
  <si>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</si>
  <si>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</si>
  <si>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</si>
  <si>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</si>
  <si>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</si>
  <si>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</si>
  <si>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</si>
  <si>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</si>
  <si>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</si>
  <si>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</si>
  <si>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</si>
  <si>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</si>
  <si>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</si>
  <si>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</si>
  <si>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</si>
  <si>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</si>
  <si>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</si>
  <si>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</si>
  <si>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</si>
  <si>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</si>
  <si>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</si>
  <si>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</si>
  <si>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</si>
  <si>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</si>
  <si>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</si>
  <si>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</si>
  <si>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</si>
  <si>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</si>
  <si>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</si>
  <si>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</si>
  <si>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</si>
  <si>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</si>
  <si>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</si>
  <si>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</si>
  <si>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</si>
  <si>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</si>
  <si>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</si>
  <si>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</si>
  <si>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</si>
  <si>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</si>
  <si>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</si>
  <si>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</si>
  <si>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</si>
  <si>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</si>
  <si>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</si>
  <si>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</si>
  <si>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</si>
  <si>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</si>
  <si>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</si>
  <si>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</si>
  <si>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</si>
  <si>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</si>
  <si>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</si>
  <si>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</si>
  <si>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</si>
  <si>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</si>
  <si>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</si>
  <si>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</si>
  <si>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</si>
  <si>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</si>
  <si>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</si>
  <si>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</si>
  <si>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</si>
  <si>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</si>
  <si>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</si>
  <si>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</si>
  <si>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</si>
  <si>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</si>
  <si>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</si>
  <si>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</si>
  <si>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</si>
  <si>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</si>
  <si>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</si>
  <si>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</si>
  <si>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</si>
  <si>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</si>
  <si>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</si>
  <si>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</si>
  <si>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</si>
  <si>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</si>
  <si>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</si>
  <si>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</si>
  <si>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</si>
  <si>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</si>
  <si>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</si>
  <si>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</si>
  <si>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</si>
  <si>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</si>
  <si>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</si>
  <si>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</si>
  <si>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</si>
  <si>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</si>
  <si>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</si>
  <si>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</si>
  <si>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</si>
  <si>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</si>
  <si>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</si>
  <si>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</si>
  <si>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</si>
  <si>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</si>
  <si>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</si>
  <si>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</si>
  <si>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</si>
  <si>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</si>
  <si>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</si>
  <si>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</si>
  <si>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</si>
  <si>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</si>
  <si>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</si>
  <si>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</si>
  <si>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</si>
  <si>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</si>
  <si>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</si>
  <si>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</si>
  <si>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</si>
  <si>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</si>
  <si>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</si>
  <si>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</si>
  <si>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</si>
  <si>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</si>
  <si>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</si>
  <si>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</si>
  <si>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</si>
  <si>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</si>
  <si>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</si>
  <si>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</si>
  <si>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</si>
  <si>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</si>
  <si>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</si>
  <si>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</si>
  <si>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</si>
  <si>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</si>
  <si>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</si>
  <si>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</si>
  <si>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</si>
  <si>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</si>
  <si>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</si>
  <si>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</si>
  <si>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</si>
  <si>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</si>
  <si>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</si>
  <si>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</si>
  <si>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</si>
  <si>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</si>
  <si>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</si>
  <si>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</si>
  <si>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</si>
  <si>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</si>
  <si>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</si>
  <si>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</si>
  <si>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</si>
  <si>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</si>
  <si>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</si>
  <si>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</si>
  <si>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</si>
  <si>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</si>
  <si>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</si>
  <si>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</si>
  <si>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</si>
  <si>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</si>
  <si>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</si>
  <si>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</si>
  <si>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</si>
  <si>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</si>
  <si>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</si>
  <si>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</si>
  <si>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</si>
  <si>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</si>
  <si>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</si>
  <si>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</si>
  <si>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</si>
  <si>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</si>
  <si>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</si>
  <si>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</si>
  <si>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</si>
  <si>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</si>
  <si>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</si>
  <si>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</si>
  <si>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</si>
  <si>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</si>
  <si>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</si>
  <si>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</si>
  <si>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</si>
  <si>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</si>
  <si>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</si>
  <si>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</si>
  <si>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</si>
  <si>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</si>
  <si>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</si>
  <si>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</si>
  <si>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</si>
  <si>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</si>
  <si>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</si>
  <si>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</si>
  <si>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</si>
  <si>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</si>
  <si>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</si>
  <si>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</si>
  <si>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</si>
  <si>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</si>
  <si>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</si>
  <si>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</si>
  <si>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</si>
  <si>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</si>
  <si>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</si>
  <si>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</si>
  <si>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</si>
  <si>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</si>
  <si>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</si>
  <si>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</si>
  <si>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</si>
  <si>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</si>
  <si>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</si>
  <si>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</si>
  <si>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</si>
  <si>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</si>
  <si>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</si>
  <si>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</si>
  <si>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</si>
  <si>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</si>
  <si>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</si>
  <si>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</si>
  <si>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</si>
  <si>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</si>
  <si>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</si>
  <si>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</si>
  <si>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</si>
  <si>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</si>
  <si>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</si>
  <si>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</si>
  <si>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</si>
  <si>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</si>
  <si>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</si>
  <si>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</si>
  <si>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</si>
  <si>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</si>
  <si>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</si>
  <si>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</si>
  <si>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</si>
  <si>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</si>
  <si>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</si>
  <si>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</si>
  <si>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</si>
  <si>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</si>
  <si>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</si>
  <si>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</si>
  <si>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</si>
  <si>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</si>
  <si>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</si>
  <si>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</si>
  <si>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</si>
  <si>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</si>
  <si>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</si>
  <si>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</si>
  <si>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</si>
  <si>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</si>
  <si>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</si>
  <si>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</si>
  <si>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</si>
  <si>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</si>
  <si>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</si>
  <si>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</si>
  <si>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</si>
  <si>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</si>
  <si>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</si>
  <si>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</si>
  <si>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</si>
  <si>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</si>
  <si>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</si>
  <si>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</si>
  <si>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</si>
  <si>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</si>
  <si>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</si>
  <si>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</si>
  <si>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</si>
  <si>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</si>
  <si>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</si>
  <si>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</si>
  <si>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</si>
  <si>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</si>
  <si>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</si>
  <si>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</si>
  <si>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</si>
  <si>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</si>
  <si>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</si>
  <si>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</si>
  <si>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</si>
  <si>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</si>
  <si>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</si>
  <si>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</si>
  <si>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</si>
  <si>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</si>
  <si>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</si>
  <si>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</si>
  <si>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</si>
  <si>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</si>
  <si>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</si>
  <si>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</si>
  <si>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</si>
  <si>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</si>
  <si>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</si>
  <si>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</si>
  <si>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</si>
  <si>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</si>
  <si>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</si>
  <si>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</si>
  <si>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</si>
  <si>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</si>
  <si>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</si>
  <si>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</si>
  <si>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</si>
  <si>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</si>
  <si>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</si>
  <si>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</si>
  <si>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</si>
  <si>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</si>
  <si>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</si>
  <si>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</si>
  <si>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</si>
  <si>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</si>
  <si>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</si>
  <si>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</si>
  <si>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</si>
  <si>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</si>
  <si>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</si>
  <si>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</si>
  <si>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</si>
  <si>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</si>
  <si>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</si>
  <si>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</si>
  <si>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</si>
  <si>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</si>
  <si>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</si>
  <si>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</si>
  <si>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</si>
  <si>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</si>
  <si>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</si>
  <si>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</si>
  <si>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</si>
  <si>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</si>
  <si>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</si>
  <si>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</si>
  <si>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</si>
  <si>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</si>
  <si>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</si>
  <si>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</si>
  <si>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</si>
  <si>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</si>
  <si>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</si>
  <si>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</si>
  <si>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</si>
  <si>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</si>
  <si>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</si>
  <si>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</si>
  <si>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</si>
  <si>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</si>
  <si>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</si>
  <si>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</si>
  <si>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</si>
  <si>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</si>
  <si>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</si>
  <si>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</si>
  <si>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</si>
  <si>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</si>
  <si>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</si>
  <si>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</si>
  <si>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</si>
  <si>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</si>
  <si>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</si>
  <si>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</si>
  <si>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</si>
  <si>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</si>
  <si>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</si>
  <si>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</si>
  <si>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</si>
  <si>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</si>
  <si>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</si>
  <si>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</si>
  <si>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</si>
  <si>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</si>
  <si>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</si>
  <si>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</si>
  <si>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</si>
  <si>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</si>
  <si>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</si>
  <si>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</si>
  <si>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</si>
  <si>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</si>
  <si>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</si>
  <si>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</si>
  <si>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</si>
  <si>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</si>
  <si>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</si>
  <si>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</si>
  <si>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</si>
  <si>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</si>
  <si>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</si>
  <si>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</si>
  <si>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</si>
  <si>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</si>
  <si>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</si>
  <si>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</si>
  <si>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</si>
  <si>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</si>
  <si>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</si>
  <si>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</si>
  <si>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</si>
  <si>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</si>
  <si>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</si>
  <si>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</si>
  <si>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</si>
  <si>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</si>
  <si>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</si>
  <si>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</si>
  <si>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</si>
  <si>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</si>
  <si>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</si>
  <si>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</si>
  <si>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</si>
  <si>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</si>
  <si>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</si>
  <si>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</si>
  <si>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</si>
  <si>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</si>
  <si>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</si>
  <si>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</si>
  <si>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</si>
  <si>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</si>
  <si>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</si>
  <si>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</si>
  <si>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</si>
  <si>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</si>
  <si>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</si>
  <si>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</si>
  <si>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</si>
  <si>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</si>
  <si>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</si>
  <si>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</si>
  <si>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</si>
  <si>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</si>
  <si>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</si>
  <si>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</si>
  <si>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</si>
  <si>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</si>
  <si>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</si>
  <si>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</si>
  <si>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</si>
  <si>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</si>
  <si>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</si>
  <si>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</si>
  <si>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</si>
  <si>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</si>
  <si>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</si>
  <si>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</si>
  <si>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</si>
  <si>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</si>
  <si>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</si>
  <si>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</si>
  <si>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</si>
  <si>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</si>
  <si>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</si>
  <si>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</si>
  <si>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</si>
  <si>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</si>
  <si>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</si>
  <si>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</si>
  <si>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</si>
  <si>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</si>
  <si>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</si>
  <si>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</si>
  <si>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</si>
  <si>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</si>
  <si>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</si>
  <si>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</si>
  <si>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</si>
  <si>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</si>
  <si>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</si>
  <si>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</si>
  <si>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</si>
  <si>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</si>
  <si>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</si>
  <si>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</si>
  <si>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</si>
  <si>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</si>
  <si>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</si>
  <si>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</si>
  <si>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</si>
  <si>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</si>
  <si>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</si>
  <si>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</si>
  <si>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</si>
  <si>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</si>
  <si>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</si>
  <si>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</si>
  <si>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</si>
  <si>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</si>
  <si>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</si>
  <si>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</si>
  <si>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</si>
  <si>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</si>
  <si>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</si>
  <si>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</si>
  <si>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</si>
  <si>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</si>
  <si>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</si>
  <si>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</si>
  <si>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</si>
  <si>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</si>
  <si>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</si>
  <si>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</si>
  <si>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</si>
  <si>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</si>
  <si>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</si>
  <si>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</si>
  <si>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</si>
  <si>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</si>
  <si>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</si>
  <si>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</si>
  <si>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</si>
  <si>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</si>
  <si>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</si>
  <si>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</si>
  <si>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</si>
  <si>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</si>
  <si>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</si>
  <si>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</si>
  <si>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</si>
  <si>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</si>
  <si>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</si>
  <si>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</si>
  <si>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</si>
  <si>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</si>
  <si>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</si>
  <si>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</si>
  <si>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</si>
  <si>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</si>
  <si>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</si>
  <si>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</si>
  <si>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</si>
  <si>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PCM-20251109-00000884</t>
  </si>
  <si>
    <t xml:space="preserve">EM team at site TS </t>
  </si>
  <si>
    <t>TT-20251109-00815</t>
  </si>
  <si>
    <t xml:space="preserve">EM team need 45 min </t>
  </si>
  <si>
    <t>PCM-20251109-00000984</t>
  </si>
  <si>
    <t xml:space="preserve">EM team need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</si>
</sst>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9" fillId="9" borderId="8" xfId="0" applyNumberFormat="1" applyFont="1" applyFill="1" applyBorder="1" applyAlignment="1">
      <alignment horizontal="center" vertical="center" wrapText="1"/>
    </xf>
    <xf numFmtId="0" fontId="9"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8" fillId="9" borderId="10"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3" totalsRowShown="0" headerRowDxfId="31" dataDxfId="30" headerRowBorderDxfId="28" tableBorderDxfId="29">
  <autoFilter ref="A1:L2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tabSelected="1" workbookViewId="0">
      <selection activeCell="A4" sqref="A4:XFD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307.58740740740905</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0.17905092592991423</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45970.535833333335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45970.535833333335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45970.535833333335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45970.535833333335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45970.535833333335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45970.535833333335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45970.535833333335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45970.535833333335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45970.535833333335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45970.535833333335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45970.535833333335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45970.535833333335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45970.535833333335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45970.535833333335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45970.535833333335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45970.535833333335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45970.535833333335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45970.535833333335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45970.535833333335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45970.535833333335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45970.535833333335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45970.535833333335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45970.535833333335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45970.535833333335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45970.535833333335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45970.535833333335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45970.535833333335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45970.535833333335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45970.535833333335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45970.535833333335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45970.535833333335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45970.535833333335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45970.535833333335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45970.535833333335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45970.535833333335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45970.535833333335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45970.535833333335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45970.535833333335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45970.535833333335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45970.535833333335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45970.535833333335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45970.535833333335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45970.535833333335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45970.535833333335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45970.535833333335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45970.535833333335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45970.535833333335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45970.535833333335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45970.535833333335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45970.535833333335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45970.535833333335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45970.535833333335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45970.535833333335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45970.535833333335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45970.535833333335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45970.535833333335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45970.535833333335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45970.535833333335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45970.535833333335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45970.535833333335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45970.535833333335</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45970.535833333335</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D06DE859-B9A7-4A68-A2CC-C16F1C544EC2}"/>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6" ca="1" si="0">IFERROR(NOW()-F3,"-")</f>
        <v>145.53599537037371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26484</v>
      </c>
      <c r="E4" s="103"/>
      <c r="F4" s="104"/>
      <c r="G4" s="105">
        <f t="shared" ca="1" si="0"/>
        <v>45970.535833333335</v>
      </c>
      <c r="H4" s="104"/>
      <c r="I4" s="18" t="str">
        <f>IFERROR(VLOOKUP(D4,DB!A:F,6,0),"")</f>
        <v>SCECO</v>
      </c>
      <c r="J4" s="18" t="str">
        <f>IFERROR(VLOOKUP(D4,DB!A:G,7,0),"")</f>
        <v>Dead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45970.535833333335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45970.535833333335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45970.535833333335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45970.535833333335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45970.535833333335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45970.535833333335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45970.535833333335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45970.535833333335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45970.535833333335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45970.535833333335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45970.535833333335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45970.535833333335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45970.535833333335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45970.535833333335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45970.535833333335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45970.535833333335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45970.535833333335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45970.535833333335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45970.535833333335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45970.535833333335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45970.535833333335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45970.535833333335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45970.535833333335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45970.535833333335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45970.535833333335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45970.535833333335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45970.535833333335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45970.535833333335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45970.535833333335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45970.535833333335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45970.535833333335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45970.535833333335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45970.535833333335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45970.535833333335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45970.535833333335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45970.535833333335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45970.535833333335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45970.535833333335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45970.535833333335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45970.535833333335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45970.535833333335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45970.535833333335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45970.535833333335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45970.535833333335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45970.535833333335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45970.535833333335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45970.535833333335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45970.535833333335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45970.535833333335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45970.535833333335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45970.535833333335</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F11" sqref="F11"/>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53"/>
      <c r="B2" s="154" t="str">
        <f>IFERROR(VLOOKUP(#REF!,DB!A:K,11,0),"")</f>
        <v/>
      </c>
      <c r="C2" s="154"/>
      <c r="D2" s="18"/>
      <c r="E2" s="154"/>
      <c r="F2" s="20"/>
      <c r="G2" s="155" t="str">
        <f ca="1">IFERROR(NOW()-#REF!,"-")</f>
        <v>-</v>
      </c>
      <c r="H2" s="22"/>
      <c r="I2" s="153" t="str">
        <f>IFERROR(VLOOKUP(#REF!,DB!A:F,6,0),"")</f>
        <v/>
      </c>
      <c r="J2" s="154" t="str">
        <f>IFERROR(VLOOKUP(#REF!,DB!A:G,7,0),"")</f>
        <v/>
      </c>
      <c r="K2" s="45"/>
      <c r="L2" s="156" t="str">
        <f>IFERROR(VLOOKUP(#REF!,DB!A:I,9,0),"")</f>
        <v/>
      </c>
    </row>
    <row r="3" spans="1:13" ht="15" customHeight="1">
      <c r="A3" s="19"/>
      <c r="B3" s="61" t="str">
        <f>IFERROR(VLOOKUP(D3,DB!A:K,11,0),"")</f>
        <v/>
      </c>
      <c r="C3" s="18"/>
      <c r="D3" s="61"/>
      <c r="E3" s="18"/>
      <c r="F3" s="152"/>
      <c r="G3" s="21">
        <f t="shared" ref="G3:G14" ca="1" si="0">IFERROR(NOW()-F3,"-")</f>
        <v>45970.535833333335</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45970.535833333335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45970.535833333335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45970.535833333335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45970.535833333335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45970.535833333335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45970.535833333335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45970.535833333335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45970.535833333335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45970.535833333335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45970.535833333335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45970.535833333335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45970.535833333335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45970.535833333335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45970.535833333335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45970.535833333335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45970.535833333335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45970.535833333335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45970.535833333335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45970.535833333335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45970.535833333335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45970.535833333335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45970.535833333335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45970.535833333335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45970.535833333335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45970.535833333335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45970.535833333335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45970.535833333335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45970.535833333335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45970.535833333335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45970.535833333335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45970.535833333335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45970.535833333335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45970.535833333335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45970.535833333335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45970.535833333335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45970.535833333335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45970.535833333335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45970.535833333335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45970.535833333335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45970.535833333335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45970.535833333335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45970.535833333335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45970.535833333335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45970.535833333335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45970.535833333335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45970.535833333335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45970.535833333335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45970.535833333335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45970.535833333335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45970.535833333335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45970.535833333335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45970.535833333335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45970.535833333335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45970.535833333335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45970.535833333335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45970.535833333335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45970.535833333335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45970.535833333335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45970.535833333335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45970.535833333335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45970.535833333335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45970.535833333335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45970.535833333335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45970.535833333335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45970.535833333335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45970.535833333335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45970.535833333335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45970.535833333335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45970.535833333335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45970.535833333335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45970.535833333335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45970.535833333335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45970.535833333335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45970.535833333335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45970.535833333335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45970.535833333335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45970.535833333335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45970.535833333335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45970.535833333335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45970.535833333335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45970.535833333335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45970.535833333335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45970.535833333335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45970.535833333335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45970.535833333335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45970.535833333335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45970.535833333335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45970.535833333335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45970.535833333335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45970.535833333335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45970.535833333335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45970.535833333335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45970.535833333335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45970.535833333335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45970.535833333335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45970.535833333335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45970.535833333335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45970.535833333335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45970.535833333335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45970.535833333335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45970.535833333335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45970.535833333335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45970.535833333335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45970.535833333335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45970.535833333335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45970.535833333335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45970.535833333335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45970.535833333335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45970.535833333335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45970.535833333335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45970.535833333335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45970.535833333335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45970.535833333335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45970.535833333335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45970.535833333335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45970.535833333335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45970.535833333335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45970.535833333335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45970.535833333335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45970.535833333335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45970.535833333335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45970.535833333335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45970.535833333335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45970.535833333335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45970.535833333335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45970.535833333335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45970.535833333335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45970.535833333335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45970.535833333335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45970.535833333335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45970.535833333335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45970.535833333335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45970.535833333335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45970.535833333335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45970.535833333335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45970.535833333335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45970.535833333335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45970.535833333335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45970.535833333335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45970.535833333335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45970.535833333335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45970.535833333335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45970.535833333335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45970.535833333335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45970.535833333335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45970.535833333335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45970.535833333335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45970.535833333335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45970.535833333335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45970.535833333335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45970.535833333335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45970.535833333335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45970.535833333335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45970.535833333335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45970.535833333335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45970.535833333335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45970.535833333335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45970.535833333335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45970.535833333335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45970.535833333335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45970.535833333335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45970.535833333335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45970.535833333335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45970.535833333335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45970.535833333335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45970.535833333335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45970.535833333335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45970.535833333335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45970.535833333335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45970.535833333335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45970.535833333335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45970.535833333335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45970.535833333335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45970.535833333335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45970.535833333335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45970.535833333335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45970.535833333335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45970.535833333335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45970.535833333335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45970.535833333335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45970.535833333335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45970.535833333335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45970.535833333335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45970.535833333335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45970.535833333335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45970.535833333335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45970.535833333335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45970.535833333335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45970.535833333335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45970.535833333335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45970.535833333335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45970.535833333335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45970.535833333335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45970.535833333335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45970.535833333335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45970.535833333335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45970.535833333335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45970.535833333335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45970.535833333335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45970.535833333335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45970.535833333335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45970.535833333335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45970.535833333335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45970.535833333335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45970.535833333335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45970.535833333335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45970.535833333335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45970.535833333335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45970.535833333335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45970.535833333335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45970.535833333335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45970.535833333335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45970.535833333335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45970.535833333335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45970.535833333335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45970.535833333335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45970.535833333335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45970.535833333335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45970.535833333335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45970.535833333335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45970.535833333335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45970.535833333335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45970.535833333335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45970.535833333335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45970.535833333335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45970.535833333335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45970.535833333335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45970.535833333335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45970.535833333335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45970.535833333335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45970.535833333335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45970.535833333335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45970.535833333335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45970.535833333335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45970.535833333335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45970.535833333335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45970.535833333335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45970.535833333335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45970.535833333335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45970.535833333335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45970.535833333335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45970.535833333335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45970.535833333335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45970.535833333335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45970.535833333335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45970.535833333335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45970.535833333335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45970.535833333335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45970.535833333335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45970.535833333335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45970.535833333335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45970.535833333335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45970.535833333335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45970.535833333335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45970.535833333335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45970.535833333335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45970.535833333335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45970.535833333335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45970.535833333335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45970.535833333335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45970.535833333335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45970.535833333335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45970.535833333335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45970.535833333335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45970.535833333335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45970.535833333335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45970.535833333335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45970.535833333335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45970.535833333335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45970.535833333335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45970.535833333335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45970.535833333335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45970.535833333335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45970.535833333335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45970.535833333335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45970.535833333335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45970.535833333335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45970.535833333335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45970.535833333335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45970.535833333335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45970.535833333335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45970.535833333335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45970.535833333335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45970.535833333335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45970.535833333335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45970.535833333335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45970.535833333335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45970.535833333335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45970.535833333335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45970.535833333335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45970.535833333335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45970.535833333335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45970.535833333335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45970.535833333335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45970.535833333335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45970.535833333335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45970.535833333335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45970.535833333335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45970.535833333335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45970.535833333335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45970.535833333335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45970.535833333335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45970.535833333335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45970.535833333335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45970.535833333335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45970.535833333335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45970.535833333335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45970.535833333335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45970.535833333335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45970.535833333335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45970.535833333335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45970.535833333335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45970.535833333335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45970.535833333335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45970.535833333335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45970.535833333335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45970.535833333335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45970.535833333335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45970.535833333335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45970.535833333335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45970.535833333335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45970.535833333335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45970.535833333335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45970.535833333335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45970.535833333335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45970.535833333335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45970.535833333335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45970.535833333335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45970.535833333335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45970.535833333335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45970.535833333335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45970.535833333335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45970.535833333335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45970.535833333335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45970.535833333335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45970.535833333335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45970.535833333335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45970.535833333335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45970.535833333335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45970.535833333335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45970.535833333335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45970.535833333335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45970.535833333335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45970.535833333335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45970.535833333335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45970.535833333335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45970.535833333335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45970.535833333335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45970.535833333335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45970.535833333335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45970.535833333335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45970.535833333335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45970.535833333335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45970.535833333335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45970.535833333335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45970.535833333335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45970.535833333335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45970.535833333335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45970.535833333335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45970.535833333335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45970.535833333335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45970.535833333335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45970.535833333335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45970.535833333335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45970.535833333335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45970.535833333335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45970.535833333335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45970.535833333335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45970.535833333335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45970.535833333335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45970.535833333335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45970.535833333335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45970.535833333335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45970.535833333335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45970.535833333335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45970.535833333335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45970.535833333335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45970.535833333335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45970.535833333335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45970.535833333335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45970.535833333335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45970.535833333335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45970.535833333335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45970.535833333335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45970.535833333335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45970.535833333335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45970.535833333335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45970.535833333335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45970.535833333335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45970.535833333335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45970.535833333335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45970.535833333335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45970.535833333335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45970.535833333335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45970.535833333335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45970.535833333335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45970.535833333335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45970.535833333335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45970.535833333335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45970.535833333335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45970.535833333335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45970.535833333335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45970.535833333335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45970.535833333335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45970.535833333335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45970.535833333335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45970.535833333335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45970.535833333335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45970.535833333335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45970.535833333335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45970.535833333335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45970.535833333335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45970.535833333335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45970.535833333335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45970.535833333335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45970.535833333335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45970.535833333335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45970.535833333335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45970.535833333335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45970.535833333335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45970.535833333335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45970.535833333335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45970.535833333335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45970.535833333335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45970.535833333335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45970.535833333335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45970.535833333335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45970.535833333335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45970.535833333335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45970.535833333335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45970.535833333335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45970.535833333335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45970.535833333335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45970.535833333335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45970.535833333335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45970.535833333335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45970.535833333335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45970.535833333335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45970.535833333335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45970.535833333335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45970.535833333335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45970.535833333335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45970.535833333335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45970.535833333335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45970.535833333335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45970.535833333335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45970.535833333335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45970.535833333335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45970.535833333335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45970.535833333335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45970.535833333335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45970.535833333335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45970.535833333335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45970.535833333335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45970.535833333335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45970.535833333335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45970.535833333335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45970.535833333335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45970.535833333335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45970.535833333335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45970.535833333335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45970.535833333335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45970.535833333335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45970.535833333335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45970.535833333335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45970.535833333335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45970.535833333335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45970.535833333335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45970.535833333335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45970.535833333335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45970.535833333335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45970.535833333335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45970.535833333335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45970.535833333335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45970.535833333335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45970.535833333335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45970.535833333335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45970.535833333335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45970.535833333335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45970.535833333335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45970.535833333335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45970.535833333335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45970.535833333335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45970.535833333335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45970.535833333335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45970.535833333335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45970.535833333335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45970.535833333335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45970.535833333335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45970.535833333335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45970.535833333335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45970.535833333335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45970.535833333335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45970.535833333335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45970.535833333335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45970.535833333335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45970.535833333335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45970.535833333335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45970.535833333335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45970.535833333335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45970.535833333335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45970.535833333335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45970.535833333335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45970.535833333335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45970.535833333335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45970.535833333335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45970.535833333335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45970.535833333335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45970.535833333335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45970.535833333335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45970.535833333335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45970.535833333335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45970.535833333335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45970.535833333335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45970.535833333335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45970.535833333335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45970.535833333335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45970.535833333335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45970.535833333335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45970.535833333335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45970.535833333335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45970.535833333335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45970.535833333335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45970.535833333335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45970.535833333335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45970.535833333335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45970.535833333335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45970.535833333335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45970.535833333335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45970.535833333335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45970.535833333335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45970.535833333335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45970.535833333335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45970.535833333335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45970.535833333335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45970.535833333335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45970.535833333335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45970.535833333335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45970.535833333335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45970.535833333335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45970.535833333335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45970.535833333335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45970.535833333335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45970.535833333335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45970.535833333335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45970.535833333335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45970.535833333335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45970.535833333335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45970.535833333335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45970.535833333335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45970.535833333335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45970.535833333335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45970.535833333335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45970.535833333335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45970.535833333335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45970.535833333335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45970.535833333335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45970.535833333335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45970.535833333335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45970.535833333335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45970.535833333335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45970.535833333335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45970.535833333335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45970.535833333335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45970.535833333335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45970.535833333335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45970.535833333335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45970.535833333335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45970.535833333335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45970.535833333335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45970.535833333335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45970.535833333335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45970.535833333335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45970.535833333335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45970.535833333335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45970.535833333335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45970.535833333335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45970.535833333335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45970.535833333335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45970.535833333335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45970.535833333335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45970.535833333335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45970.535833333335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45970.535833333335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45970.535833333335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45970.535833333335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45970.535833333335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45970.535833333335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45970.535833333335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45970.535833333335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45970.535833333335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45970.535833333335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45970.535833333335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45970.535833333335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45970.535833333335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45970.535833333335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45970.535833333335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45970.535833333335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45970.535833333335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45970.535833333335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45970.535833333335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45970.535833333335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45970.535833333335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45970.535833333335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45970.535833333335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45970.535833333335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45970.535833333335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45970.535833333335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45970.535833333335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45970.535833333335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45970.535833333335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45970.535833333335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45970.535833333335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45970.535833333335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45970.535833333335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45970.535833333335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45970.535833333335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45970.535833333335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45970.535833333335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45970.535833333335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45970.535833333335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45970.535833333335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45970.535833333335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45970.535833333335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45970.535833333335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45970.535833333335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45970.535833333335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45970.535833333335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45970.535833333335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45970.535833333335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45970.535833333335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45970.535833333335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45970.535833333335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45970.535833333335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45970.535833333335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45970.535833333335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45970.535833333335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45970.535833333335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45970.535833333335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45970.535833333335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45970.535833333335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45970.535833333335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45970.535833333335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45970.535833333335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45970.535833333335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45970.535833333335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45970.535833333335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45970.535833333335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45970.535833333335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45970.535833333335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45970.535833333335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45970.535833333335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45970.535833333335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45970.535833333335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45970.535833333335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45970.535833333335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45970.535833333335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45970.535833333335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45970.535833333335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45970.535833333335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45970.535833333335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45970.535833333335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45970.535833333335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45970.535833333335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45970.535833333335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45970.535833333335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45970.535833333335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45970.535833333335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45970.535833333335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45970.535833333335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45970.535833333335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45970.535833333335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45970.535833333335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45970.535833333335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45970.535833333335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45970.535833333335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45970.535833333335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45970.535833333335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45970.535833333335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45970.535833333335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45970.535833333335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45970.535833333335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45970.535833333335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45970.535833333335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45970.535833333335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45970.535833333335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45970.535833333335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45970.535833333335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45970.535833333335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45970.535833333335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45970.535833333335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45970.535833333335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45970.535833333335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45970.535833333335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45970.535833333335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45970.535833333335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45970.535833333335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45970.535833333335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45970.535833333335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45970.535833333335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45970.535833333335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45970.535833333335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45970.535833333335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45970.535833333335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45970.535833333335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45970.535833333335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45970.535833333335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45970.535833333335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45970.535833333335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45970.535833333335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45970.535833333335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45970.535833333335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45970.535833333335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45970.535833333335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45970.535833333335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45970.535833333335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45970.535833333335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45970.535833333335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45970.535833333335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45970.535833333335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45970.535833333335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45970.535833333335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45970.535833333335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45970.535833333335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45970.535833333335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45970.535833333335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45970.535833333335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45970.535833333335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45970.535833333335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45970.535833333335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45970.535833333335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45970.535833333335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45970.535833333335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45970.535833333335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45970.535833333335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45970.535833333335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45970.535833333335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45970.535833333335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45970.535833333335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45970.535833333335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45970.535833333335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45970.535833333335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45970.535833333335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45970.535833333335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45970.535833333335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45970.535833333335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45970.535833333335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45970.535833333335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45970.535833333335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45970.535833333335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45970.535833333335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45970.535833333335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45970.535833333335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45970.535833333335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45970.535833333335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45970.535833333335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45970.535833333335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45970.535833333335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45970.535833333335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45970.535833333335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45970.535833333335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45970.535833333335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45970.535833333335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45970.535833333335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45970.535833333335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45970.535833333335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45970.535833333335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45970.535833333335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45970.535833333335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45970.535833333335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45970.535833333335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45970.535833333335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45970.535833333335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45970.535833333335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45970.535833333335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45970.535833333335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45970.535833333335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45970.535833333335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45970.535833333335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45970.535833333335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45970.535833333335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45970.535833333335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45970.535833333335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45970.535833333335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45970.535833333335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45970.535833333335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45970.535833333335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45970.535833333335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45970.535833333335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45970.535833333335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45970.535833333335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45970.535833333335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45970.535833333335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45970.535833333335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45970.535833333335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45970.535833333335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45970.535833333335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45970.535833333335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45970.535833333335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45970.535833333335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45970.535833333335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45970.535833333335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45970.535833333335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45970.535833333335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45970.535833333335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45970.535833333335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45970.535833333335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45970.535833333335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45970.535833333335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45970.535833333335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45970.535833333335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45970.535833333335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45970.535833333335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45970.535833333335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45970.535833333335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45970.535833333335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45970.535833333335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45970.535833333335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45970.535833333335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45970.535833333335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45970.535833333335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45970.535833333335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45970.535833333335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45970.535833333335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45970.535833333335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45970.535833333335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45970.535833333335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45970.535833333335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45970.535833333335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45970.535833333335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45970.535833333335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45970.535833333335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45970.535833333335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45970.535833333335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45970.535833333335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45970.535833333335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45970.535833333335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45970.535833333335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45970.535833333335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45970.535833333335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45970.535833333335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45970.535833333335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45970.535833333335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45970.535833333335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45970.535833333335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45970.535833333335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45970.535833333335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45970.535833333335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45970.535833333335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45970.535833333335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45970.535833333335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45970.535833333335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45970.535833333335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45970.535833333335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45970.535833333335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45970.535833333335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45970.535833333335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45970.535833333335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45970.535833333335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45970.535833333335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45970.535833333335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45970.535833333335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45970.535833333335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45970.535833333335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45970.535833333335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45970.535833333335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45970.535833333335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45970.535833333335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45970.535833333335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45970.535833333335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45970.535833333335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45970.535833333335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45970.535833333335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45970.535833333335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45970.535833333335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45970.535833333335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45970.535833333335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45970.535833333335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45970.535833333335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45970.535833333335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45970.535833333335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45970.535833333335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45970.535833333335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45970.535833333335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45970.535833333335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45970.535833333335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45970.535833333335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45970.535833333335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45970.535833333335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45970.535833333335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45970.535833333335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45970.535833333335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45970.535833333335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45970.535833333335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45970.535833333335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45970.535833333335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45970.535833333335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45970.535833333335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45970.535833333335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45970.535833333335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45970.535833333335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45970.535833333335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45970.535833333335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45970.535833333335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45970.535833333335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45970.535833333335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45970.535833333335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45970.535833333335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45970.535833333335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45970.535833333335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45970.535833333335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45970.535833333335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45970.535833333335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45970.535833333335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45970.535833333335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45970.535833333335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45970.535833333335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45970.535833333335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45970.535833333335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45970.535833333335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45970.535833333335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45970.535833333335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45970.535833333335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45970.535833333335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45970.535833333335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45970.535833333335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45970.535833333335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45970.535833333335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45970.535833333335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45970.535833333335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45970.535833333335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45970.535833333335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45970.535833333335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45970.535833333335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45970.535833333335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45970.535833333335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45970.535833333335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45970.535833333335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45970.535833333335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45970.535833333335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45970.535833333335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45970.535833333335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45970.535833333335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45970.535833333335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45970.535833333335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45970.535833333335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45970.535833333335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45970.535833333335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45970.535833333335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45970.535833333335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45970.535833333335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45970.535833333335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45970.535833333335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45970.535833333335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45970.535833333335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45970.535833333335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45970.535833333335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45970.535833333335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45970.535833333335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45970.535833333335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45970.535833333335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45970.535833333335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45970.535833333335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45970.535833333335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45970.535833333335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45970.535833333335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45970.535833333335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45970.535833333335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45970.535833333335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45970.535833333335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45970.535833333335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45970.535833333335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45970.535833333335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45970.535833333335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45970.535833333335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45970.535833333335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45970.535833333335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45970.535833333335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45970.535833333335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45970.535833333335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45970.535833333335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45970.535833333335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45970.535833333335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45970.535833333335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45970.535833333335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45970.535833333335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45970.535833333335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45970.535833333335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45970.535833333335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45970.535833333335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45970.535833333335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45970.535833333335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45970.535833333335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45970.535833333335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45970.535833333335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45970.535833333335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45970.535833333335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45970.535833333335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45970.535833333335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45970.535833333335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45970.535833333335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45970.535833333335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45970.535833333335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45970.535833333335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45970.535833333335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45970.535833333335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45970.535833333335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45970.535833333335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45970.535833333335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45970.535833333335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45970.535833333335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45970.535833333335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45970.535833333335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45970.535833333335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45970.535833333335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45970.535833333335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45970.535833333335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45970.535833333335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45970.535833333335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45970.535833333335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45970.535833333335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45970.535833333335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45970.535833333335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45970.535833333335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45970.535833333335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45970.535833333335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45970.535833333335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45970.535833333335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45970.535833333335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45970.535833333335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45970.535833333335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45970.535833333335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45970.535833333335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45970.535833333335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45970.535833333335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45970.535833333335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45970.535833333335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45970.535833333335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45970.535833333335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45970.535833333335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45970.535833333335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45970.535833333335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45970.535833333335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45970.535833333335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45970.535833333335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45970.535833333335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45970.535833333335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45970.535833333335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45970.535833333335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45970.535833333335</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5" ca="1" si="0">IFERROR(NOW()-F2,"")</f>
        <v>267.05511574073898</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136">
        <f t="shared" ca="1" si="0"/>
        <v>45970.535833101851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45970.535833101851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45970.535833101851</v>
      </c>
      <c r="H5" s="96"/>
      <c r="I5"/>
      <c r="J5" s="135" t="str">
        <f>IFERROR(VLOOKUP(D5,DB!A:G,7,0),"")</f>
        <v/>
      </c>
      <c r="K5" s="98"/>
      <c r="L5" s="92" t="str">
        <f>IFERROR(VLOOKUP(D5,DB!A:I,9,0),"")</f>
        <v/>
      </c>
    </row>
    <row r="6" spans="1:16" ht="15" customHeight="1">
      <c r="A6" s="135"/>
      <c r="B6" s="135" t="str">
        <f>IFERROR(VLOOKUP(D6,DB!A:K,11,0),"")</f>
        <v/>
      </c>
      <c r="C6" s="94"/>
      <c r="D6" s="92"/>
      <c r="E6" s="95"/>
      <c r="F6" s="96"/>
      <c r="G6" s="136">
        <f t="shared" ref="G6:G37" ca="1" si="1">IFERROR(NOW()-F6,"")</f>
        <v>45970.535833101851</v>
      </c>
      <c r="H6" s="96"/>
      <c r="I6" s="135" t="str">
        <f>IFERROR(VLOOKUP(D6,DB!A:F,6,0),"")</f>
        <v/>
      </c>
      <c r="J6" s="135" t="str">
        <f>IFERROR(VLOOKUP(D6,DB!A:G,7,0),"")</f>
        <v/>
      </c>
      <c r="K6" s="98"/>
      <c r="L6" s="92" t="str">
        <f>IFERROR(VLOOKUP(D6,DB!A:I,9,0),"")</f>
        <v/>
      </c>
    </row>
    <row r="7" spans="1:16" ht="15" customHeight="1">
      <c r="A7" s="135"/>
      <c r="B7" s="135"/>
      <c r="C7" s="94"/>
      <c r="D7" s="92"/>
      <c r="E7" s="95"/>
      <c r="F7" s="96"/>
      <c r="G7" s="136">
        <f ca="1">IFERROR(NOW()-F7,"")</f>
        <v>45970.535833101851</v>
      </c>
      <c r="H7" s="96"/>
      <c r="I7" s="135"/>
      <c r="J7" s="135"/>
      <c r="K7" s="98"/>
      <c r="L7" s="92"/>
    </row>
    <row r="8" spans="1:16" ht="15" customHeight="1">
      <c r="A8" s="135"/>
      <c r="B8" s="135"/>
      <c r="C8" s="94"/>
      <c r="D8" s="92"/>
      <c r="E8" s="95"/>
      <c r="F8" s="96"/>
      <c r="G8" s="136">
        <f ca="1">IFERROR(NOW()-F8,"")</f>
        <v>45970.535833101851</v>
      </c>
      <c r="H8" s="96"/>
      <c r="I8" s="135"/>
      <c r="J8" s="135"/>
      <c r="K8" s="98"/>
      <c r="L8" s="92"/>
    </row>
    <row r="9" spans="1:16" ht="15" customHeight="1">
      <c r="A9" s="135"/>
      <c r="B9" s="135" t="str">
        <f>IFERROR(VLOOKUP(D9,DB!A:K,11,0),"")</f>
        <v/>
      </c>
      <c r="C9" s="94"/>
      <c r="D9" s="92"/>
      <c r="E9" s="95"/>
      <c r="F9" s="96"/>
      <c r="G9" s="136">
        <f t="shared" ca="1" si="1"/>
        <v>45970.535833101851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45970.535833101851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45970.535833101851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45970.535833101851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45970.535833101851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45970.535833101851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45970.535833101851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45970.535833101851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45970.535833101851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45970.535833101851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45970.535833101851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45970.535833101851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45970.535833101851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45970.535833101851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45970.535833101851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45970.535833101851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45970.535833101851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45970.535833101851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45970.535833101851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45970.535833101851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45970.535833101851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45970.535833101851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45970.535833101851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45970.535833101851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45970.535833101851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45970.535833101851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45970.535833101851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45970.535833101851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45970.535833101851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ref="G38:G69" ca="1" si="2">IFERROR(NOW()-F38,"")</f>
        <v>45970.535833101851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45970.535833101851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45970.535833101851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45970.535833101851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45970.535833101851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45970.535833101851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45970.535833101851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45970.535833101851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45970.535833101851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45970.535833101851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45970.535833101851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45970.535833101851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45970.535833101851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45970.535833101851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45970.535833101851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45970.535833101851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45970.535833101851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45970.535833101851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45970.535833101851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45970.535833101851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45970.535833101851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45970.535833101851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45970.535833101851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45970.535833101851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45970.535833101851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45970.535833101851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45970.535833101851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45970.535833101851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45970.535833101851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45970.535833101851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45970.535833101851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45970.535833101851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ref="G70:G101" ca="1" si="3">IFERROR(NOW()-F70,"")</f>
        <v>45970.535833101851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45970.535833101851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45970.535833101851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45970.535833101851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45970.535833101851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45970.535833101851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45970.535833101851</v>
      </c>
      <c r="H76" s="96"/>
      <c r="I76" s="135" t="str">
        <f>IFERROR(VLOOKUP(D76,DB!A:F,6,0),"")</f>
        <v/>
      </c>
      <c r="J76" s="135"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3"/>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39109</v>
      </c>
      <c r="B2" s="37" t="str">
        <f>IFERROR(VLOOKUP(D2,DB!A:K,11,0),"")</f>
        <v>R5</v>
      </c>
      <c r="C2" s="37">
        <v>3</v>
      </c>
      <c r="D2" s="107" t="s">
        <v>36011</v>
      </c>
      <c r="E2" s="37" t="s">
        <v>39021</v>
      </c>
      <c r="F2" s="38">
        <v>45891.832060185188</v>
      </c>
      <c r="G2" s="116">
        <f ca="1">IFERROR(NOW()-F2,"")</f>
        <v>78.703772916662274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39102</v>
      </c>
      <c r="F3" s="38">
        <v>45926.188877314817</v>
      </c>
      <c r="G3" s="116">
        <f t="shared" ref="G3" ca="1" si="0">IFERROR(NOW()-F3,"")</f>
        <v>44.34695601851854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52" ca="1" si="1">IFERROR(NOW()-F4,"")</f>
        <v>21.874722222222772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2</v>
      </c>
      <c r="D6" s="124" t="s">
        <v>36059</v>
      </c>
      <c r="E6" s="124" t="s">
        <v>39021</v>
      </c>
      <c r="F6" s="125">
        <v>45970.487662037034</v>
      </c>
      <c r="G6" s="126">
        <f t="shared" ca="1" si="1"/>
        <v>4.8171296301006805E-2</v>
      </c>
      <c r="H6" s="125">
        <v>45970.480231481481</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s="124"/>
      <c r="E7" s="124"/>
      <c r="F7" s="125"/>
      <c r="G7" s="126">
        <f t="shared" ca="1" si="1"/>
        <v>45970.535833333335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45970.535833333335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45970.535833333335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45970.535833333335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45970.535833333335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45970.535833333335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45970.535833333335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45970.535833333335</v>
      </c>
      <c r="H14" s="125"/>
      <c r="I14" s="124" t="str">
        <f>IFERROR(VLOOKUP(D14,DB!A:F,6,0),"")</f>
        <v/>
      </c>
      <c r="J14" s="124" t="str">
        <f>IFERROR(VLOOKUP(D14,DB!A:G,7,0),"")</f>
        <v/>
      </c>
      <c r="K14" s="124"/>
      <c r="L14" s="124" t="str">
        <f>IFERROR(VLOOKUP(D14,DB!A:I,9,0),"")</f>
        <v/>
      </c>
    </row>
    <row r="15" spans="1:13">
      <c r="A15" s="124"/>
      <c r="B15" s="124" t="str">
        <f>IFERROR(VLOOKUP(D15,DB!A:K,11,0),"")</f>
        <v/>
      </c>
      <c r="C15" s="124"/>
      <c r="D15" s="157"/>
      <c r="E15" s="124"/>
      <c r="F15" s="125"/>
      <c r="G15" s="126">
        <f t="shared" ca="1" si="1"/>
        <v>45970.535833333335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45970.535833333335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45970.535833333335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45970.535833333335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45970.535833333335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45970.535833333335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45970.535833333335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45970.535833333335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45970.535833333335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45970.535833333335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45970.535833333335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45970.535833333335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45970.535833333335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45970.535833333335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45970.535833333335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45970.535833333335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45970.535833333335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45970.535833333335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45970.535833333335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45970.535833333335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45970.535833333335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45970.535833333335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45970.535833333335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45970.535833333335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45970.535833333335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45970.535833333335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45970.535833333335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45970.535833333335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45970.535833333335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45970.535833333335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45970.535833333335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45970.535833333335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45970.535833333335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45970.535833333335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45970.535833333335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45970.535833333335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45970.535833333335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45970.535833333335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ref="G53:G116" ca="1" si="2">IFERROR(NOW()-F53,"")</f>
        <v>45970.535833333335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45970.535833333335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45970.535833333335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45970.535833333335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45970.535833333335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45970.535833333335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45970.535833333335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45970.535833333335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45970.535833333335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45970.535833333335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45970.535833333335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45970.535833333335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45970.535833333335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45970.535833333335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45970.535833333335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45970.535833333335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45970.535833333335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45970.535833333335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45970.535833333335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45970.535833333335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45970.535833333335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45970.535833333335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45970.535833333335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45970.535833333335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45970.535833333335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45970.535833333335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45970.535833333335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45970.535833333335</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45970.535833333335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45970.535833333335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45970.535833333335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45970.535833333335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45970.535833333335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45970.535833333335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45970.535833333335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45970.535833333335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45970.535833333335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45970.535833333335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45970.535833333335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45970.535833333335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45970.535833333335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45970.535833333335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45970.535833333335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45970.535833333335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45970.535833333335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45970.535833333335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45970.535833333335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45970.535833333335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45970.535833333335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45970.535833333335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45970.535833333335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45970.535833333335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45970.535833333335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45970.535833333335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45970.535833333335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45970.535833333335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45970.535833333335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45970.535833333335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45970.535833333335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45970.535833333335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45970.535833333335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45970.535833333335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45970.535833333335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45970.535833333335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3">IFERROR(NOW()-F117,"")</f>
        <v>45970.535833333335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45970.535833333335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45970.535833333335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45970.535833333335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45970.535833333335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45970.535833333335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45970.535833333335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45970.535833333335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45970.535833333335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45970.535833333335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45970.535833333335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45970.535833333335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45970.535833333335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45970.535833333335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45970.535833333335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45970.535833333335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45970.535833333335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45970.535833333335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45970.535833333335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45970.535833333335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45970.535833333335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45970.535833333335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45970.535833333335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45970.535833333335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45970.535833333335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45970.535833333335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45970.535833333335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45970.535833333335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45970.535833333335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45970.535833333335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45970.535833333335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45970.535833333335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45970.535833333335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45970.535833333335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45970.535833333335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45970.535833333335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45970.535833333335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45970.535833333335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45970.535833333335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45970.535833333335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45970.535833333335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45970.535833333335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45970.535833333335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45970.535833333335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45970.535833333335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45970.535833333335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45970.535833333335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45970.535833333335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45970.535833333335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45970.535833333335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45970.535833333335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45970.535833333335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45970.535833333335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45970.535833333335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45970.535833333335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45970.535833333335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45970.535833333335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45970.535833333335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45970.535833333335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45970.535833333335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45970.535833333335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45970.535833333335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45970.535833333335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45970.535833333335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4">IFERROR(NOW()-F181,"")</f>
        <v>45970.535833333335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45970.535833333335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45970.535833333335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45970.535833333335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45970.535833333335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45970.535833333335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45970.535833333335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45970.535833333335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45970.535833333335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45970.535833333335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45970.535833333335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45970.535833333335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45970.535833333335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45970.535833333335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45970.535833333335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45970.535833333335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45970.535833333335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45970.535833333335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45970.535833333335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45970.535833333335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45970.535833333335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45970.535833333335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45970.535833333335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45970.535833333335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45970.535833333335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45970.535833333335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45970.535833333335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45970.535833333335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45970.535833333335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45970.535833333335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45970.535833333335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45970.535833333335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45970.535833333335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45970.535833333335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45970.535833333335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45970.535833333335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45970.535833333335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45970.535833333335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45970.535833333335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45970.535833333335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45970.535833333335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45970.535833333335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45970.535833333335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45970.535833333335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45970.535833333335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45970.535833333335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45970.535833333335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45970.535833333335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45970.535833333335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45970.535833333335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45970.535833333335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45970.535833333335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45970.535833333335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45970.535833333335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45970.535833333335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45970.535833333335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45970.535833333335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45970.535833333335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45970.535833333335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45970.535833333335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45970.535833333335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45970.535833333335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45970.535833333335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45970.535833333335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ref="G245:G308" ca="1" si="5">IFERROR(NOW()-F245,"")</f>
        <v>45970.535833333335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45970.535833333335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45970.535833333335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45970.535833333335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45970.535833333335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45970.535833333335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45970.535833333335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45970.535833333335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45970.535833333335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45970.535833333335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45970.535833333335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45970.535833333335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45970.535833333335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45970.535833333335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45970.535833333335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45970.535833333335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45970.535833333335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45970.535833333335</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45970.535833333335</v>
      </c>
      <c r="H263" s="124"/>
      <c r="I263" s="124" t="str">
        <f>IFERROR(VLOOKUP(D263,DB!A:F,6,0),"")</f>
        <v/>
      </c>
      <c r="J263" s="124" t="str">
        <f>IFERROR(VLOOKUP(D263,DB!A:G,7,0),"")</f>
        <v/>
      </c>
      <c r="K263" s="124"/>
      <c r="L263" s="124" t="str">
        <f>IFERROR(VLOOKUP(D263,DB!A:I,9,0),"")</f>
        <v/>
      </c>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sheetData>
  <dataValidations count="2">
    <dataValidation allowBlank="1" showInputMessage="1" showErrorMessage="1" sqref="E1" xr:uid="{920C6338-E771-4DAE-8C89-92A9093EA4DE}"/>
    <dataValidation type="list" allowBlank="1" showInputMessage="1" showErrorMessage="1" sqref="E2:E2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39119</v>
      </c>
      <c r="B2" s="142" t="str">
        <f>IFERROR(VLOOKUP(D2,DB!A:K,11,0),"")</f>
        <v>R6</v>
      </c>
      <c r="C2" s="143">
        <v>1</v>
      </c>
      <c r="D2" s="145" t="s">
        <v>36923</v>
      </c>
      <c r="E2" s="124" t="s">
        <v>39021</v>
      </c>
      <c r="F2" s="144"/>
      <c r="G2" s="105">
        <f t="shared" ref="G2:G20" ca="1" si="0">IFERROR(NOW()-F2,"-")</f>
        <v>45970.535833101851</v>
      </c>
      <c r="H2" s="144">
        <v>45970.45721064815</v>
      </c>
      <c r="I2" s="142" t="str">
        <f>IFERROR(VLOOKUP(D2,DB!A:F,6,0),"")</f>
        <v>SCECO</v>
      </c>
      <c r="J2" s="142" t="str">
        <f>IFERROR(VLOOKUP(D2,DB!A:G,7,0),"")</f>
        <v>Vandalized</v>
      </c>
      <c r="K2" s="146" t="s">
        <v>39120</v>
      </c>
      <c r="L2" s="147" t="str">
        <f>IFERROR(VLOOKUP(D2,DB!A:I,9,0),"")</f>
        <v>Latis</v>
      </c>
    </row>
    <row r="3" spans="1:16382" ht="31.5" customHeight="1">
      <c r="A3" s="141" t="s">
        <v>39121</v>
      </c>
      <c r="B3" s="142" t="str">
        <f>IFERROR(VLOOKUP(D3,DB!A:K,11,0),"")</f>
        <v>R6</v>
      </c>
      <c r="C3" s="143">
        <v>2</v>
      </c>
      <c r="D3" s="142" t="s">
        <v>29650</v>
      </c>
      <c r="E3" s="124" t="s">
        <v>39102</v>
      </c>
      <c r="F3" s="144">
        <v>45970.518217592595</v>
      </c>
      <c r="G3" s="105">
        <f t="shared" ca="1" si="0"/>
        <v>1.7615509255847428E-2</v>
      </c>
      <c r="H3" s="144">
        <v>45970.508923611109</v>
      </c>
      <c r="I3" s="142" t="str">
        <f>IFERROR(VLOOKUP(D3,DB!A:F,6,0),"")</f>
        <v>SCECO</v>
      </c>
      <c r="J3" s="142" t="str">
        <f>IFERROR(VLOOKUP(D3,DB!A:G,7,0),"")</f>
        <v>Dead</v>
      </c>
      <c r="K3" s="146" t="s">
        <v>39122</v>
      </c>
      <c r="L3" s="147" t="str">
        <f>IFERROR(VLOOKUP(D3,DB!A:I,9,0),"")</f>
        <v>Latis</v>
      </c>
    </row>
    <row r="4" spans="1:16382" ht="31.5" customHeight="1">
      <c r="A4" s="141"/>
      <c r="B4" s="142" t="str">
        <f>IFERROR(VLOOKUP(D4,DB!A:K,11,0),"")</f>
        <v/>
      </c>
      <c r="C4" s="143"/>
      <c r="D4" s="142"/>
      <c r="E4" s="124"/>
      <c r="F4" s="144"/>
      <c r="G4" s="105">
        <f t="shared" ca="1" si="0"/>
        <v>45970.535833101851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45970.535833101851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45970.535833101851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45970.535833101851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45970.535833101851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45970.535833101851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45970.535833101851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45970.535833101851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45970.535833101851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45970.535833101851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45970.535833101851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45970.535833101851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45970.535833101851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45970.535833101851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45970.535833101851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45970.535833101851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45970.535833101851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45970.535833101851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45970.535833101851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45970.535833101851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45970.535833101851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45970.535833101851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45970.535833101851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45970.535833101851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45970.535833101851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45970.535833101851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45970.535833101851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45970.535833101851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45970.535833101851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45970.535833101851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45970.535833101851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45970.535833101851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45970.535833101851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45970.535833101851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45970.535833101851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45970.535833101851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45970.535833101851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45970.535833101851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45970.535833101851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45970.535833101851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45970.535833101851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45970.535833101851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45970.535833101851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45970.535833101851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45970.535833101851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45970.535833101851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45970.535833101851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45970.535833101851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45970.535833101851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45970.535833101851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45970.535833101851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45970.535833101851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45970.535833101851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45970.535833101851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45970.535833101851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45970.535833101851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45970.535833101851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45970.535833101851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45970.535833101851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45970.535833101851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45970.535833101851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45970.535833101851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45970.535833101851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45970.535833101851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45970.535833101851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45970.535833101851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45970.535833101851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45970.535833101851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45970.535833101851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45970.535833101851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45970.535833101851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45970.535833101851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45970.535833101851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45970.535833101851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45970.535833101851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45970.535833101851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45970.535833101851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45970.535833101851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45970.535833101851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45970.535833101851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45970.535833101851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45970.535833101851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45970.535833101851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45970.535833101851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45970.535833101851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45970.535833101851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45970.535833101851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45970.535833101851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45970.535833101851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45970.535833101851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45970.535833101851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45970.535833101851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45970.535833101851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45970.535833101851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45970.535833101851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45970.535833101851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45970.535833101851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45970.535833101851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45970.535833101851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45970.535833101851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45970.535833101851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45970.535833101851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45970.535833101851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45970.535833101851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45970.535833101851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45970.535833101851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45970.535833101851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45970.535833101851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45970.535833101851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45970.535833101851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45970.535833101851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45970.535833101851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45970.535833101851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45970.535833101851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45970.535833101851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45970.535833101851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45970.535833101851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45970.535833101851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45970.535833101851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45970.535833101851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45970.535833101851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45970.535833101851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45970.535833101851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45970.535833101851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45970.535833101851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45970.535833101851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45970.535833101851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45970.535833101851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45970.535833101851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45970.535833101851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45970.535833101851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45970.535833101851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45970.535833101851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45970.535833101851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45970.535833101851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45970.535833101851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45970.535833101851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45970.535833101851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45970.535833101851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45970.535833101851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45970.535833101851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45970.535833101851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45970.535833101851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45970.535833101851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45970.535833101851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45970.535833101851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45970.535833101851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45970.535833101851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45970.535833101851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45970.535833101851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45970.535833101851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45970.535833101851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45970.535833101851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45970.535833101851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45970.535833101851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45970.535833101851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45970.535833101851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45970.535833101851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45970.535833101851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45970.535833101851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45970.535833101851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45970.535833101851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45970.535833101851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45970.535833101851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45970.535833101851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45970.535833101851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45970.535833101851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45970.535833101851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45970.535833101851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45970.535833101851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45970.535833101851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45970.535833101851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45970.535833101851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45970.535833101851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45970.535833101851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45970.535833101851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45970.535833101851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45970.535833101851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45970.535833101851</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2025-11-09T09:53:52Z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