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244" documentId="120_S{2AC9BD13-BADA-5192-A53E-5A8FF88502F6}" xr6:coauthVersionLast="47" xr6:coauthVersionMax="47" xr10:uidLastSave="{29AE02AF-264C-48E6-BCF3-DF98B37442A8}"/>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D9" i="3"/>
  <c r="B3" i="4"/>
  <c r="B4" i="4"/>
  <c r="B5" i="4"/>
  <c r="B6" i="4"/>
  <c r="B7" i="4"/>
  <c r="B8" i="4"/>
  <c r="L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<sst xmlns="http://schemas.openxmlformats.org/spreadsheetml/2006/main" count="181591" uniqueCount="39210">
  <si>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</si>
  <si>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</si>
  <si>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</si>
  <si>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</si>
  <si>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</si>
  <si>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</si>
  <si>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</si>
  <si>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</si>
  <si>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</si>
  <si>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</si>
  <si>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</si>
  <si>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</si>
  <si>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</si>
  <si>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</si>
  <si>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</si>
  <si>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</si>
  <si>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</si>
  <si>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</si>
  <si>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</si>
  <si>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</si>
  <si>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</si>
  <si>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</si>
  <si>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</si>
  <si>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</si>
  <si>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</si>
  <si>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</si>
  <si>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</si>
  <si>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</si>
  <si>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</si>
  <si>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</si>
  <si>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</si>
  <si>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</si>
  <si>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</si>
  <si>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</si>
  <si>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</si>
  <si>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</si>
  <si>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</si>
  <si>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</si>
  <si>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</si>
  <si>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</si>
  <si>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</si>
  <si>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</si>
  <si>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</si>
  <si>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</si>
  <si>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</si>
  <si>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</si>
  <si>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</si>
  <si>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</si>
  <si>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</si>
  <si>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</si>
  <si>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</si>
  <si>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</si>
  <si>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</si>
  <si>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</si>
  <si>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</si>
  <si>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</si>
  <si>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</si>
  <si>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</si>
  <si>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</si>
  <si>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</si>
  <si>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</si>
  <si>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</si>
  <si>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</si>
  <si>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</si>
  <si>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</si>
  <si>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</si>
  <si>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</si>
  <si>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</si>
  <si>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</si>
  <si>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</si>
  <si>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</si>
  <si>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</si>
  <si>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</si>
  <si>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</si>
  <si>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</si>
  <si>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</si>
  <si>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</si>
  <si>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</si>
  <si>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</si>
  <si>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</si>
  <si>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</si>
  <si>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</si>
  <si>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</si>
  <si>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</si>
  <si>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</si>
  <si>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</si>
  <si>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</si>
  <si>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</si>
  <si>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</si>
  <si>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</si>
  <si>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</si>
  <si>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</si>
  <si>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</si>
  <si>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</si>
  <si>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</si>
  <si>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</si>
  <si>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</si>
  <si>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</si>
  <si>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</si>
  <si>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</si>
  <si>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</si>
  <si>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</si>
  <si>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</si>
  <si>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</si>
  <si>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</si>
  <si>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</si>
  <si>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</si>
  <si>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</si>
  <si>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</si>
  <si>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</si>
  <si>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</si>
  <si>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</si>
  <si>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</si>
  <si>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</si>
  <si>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</si>
  <si>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</si>
  <si>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</si>
  <si>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</si>
  <si>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</si>
  <si>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</si>
  <si>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</si>
  <si>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</si>
  <si>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</si>
  <si>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</si>
  <si>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</si>
  <si>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</si>
  <si>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</si>
  <si>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</si>
  <si>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</si>
  <si>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</si>
  <si>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</si>
  <si>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</si>
  <si>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</si>
  <si>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</si>
  <si>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</si>
  <si>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</si>
  <si>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</si>
  <si>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</si>
  <si>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</si>
  <si>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</si>
  <si>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</si>
  <si>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</si>
  <si>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</si>
  <si>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</si>
  <si>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</si>
  <si>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</si>
  <si>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</si>
  <si>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</si>
  <si>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</si>
  <si>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</si>
  <si>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</si>
  <si>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</si>
  <si>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</si>
  <si>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</si>
  <si>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</si>
  <si>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</si>
  <si>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</si>
  <si>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</si>
  <si>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</si>
  <si>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</si>
  <si>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</si>
  <si>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</si>
  <si>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</si>
  <si>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</si>
  <si>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</si>
  <si>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</si>
  <si>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</si>
  <si>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</si>
  <si>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</si>
  <si>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</si>
  <si>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</si>
  <si>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</si>
  <si>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</si>
  <si>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</si>
  <si>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</si>
  <si>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</si>
  <si>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</si>
  <si>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</si>
  <si>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</si>
  <si>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</si>
  <si>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</si>
  <si>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</si>
  <si>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</si>
  <si>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</si>
  <si>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</si>
  <si>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</si>
  <si>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</si>
  <si>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</si>
  <si>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</si>
  <si>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</si>
  <si>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</si>
  <si>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</si>
  <si>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</si>
  <si>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</si>
  <si>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</si>
  <si>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</si>
  <si>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</si>
  <si>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</si>
  <si>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</si>
  <si>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</si>
  <si>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</si>
  <si>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</si>
  <si>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</si>
  <si>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</si>
  <si>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</si>
  <si>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</si>
  <si>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</si>
  <si>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</si>
  <si>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</si>
  <si>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</si>
  <si>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</si>
  <si>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</si>
  <si>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</si>
  <si>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</si>
  <si>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</si>
  <si>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</si>
  <si>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</si>
  <si>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</si>
  <si>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</si>
  <si>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</si>
  <si>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</si>
  <si>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</si>
  <si>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</si>
  <si>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</si>
  <si>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</si>
  <si>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</si>
  <si>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</si>
  <si>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</si>
  <si>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</si>
  <si>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</si>
  <si>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</si>
  <si>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</si>
  <si>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</si>
  <si>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</si>
  <si>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</si>
  <si>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</si>
  <si>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</si>
  <si>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</si>
  <si>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</si>
  <si>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</si>
  <si>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</si>
  <si>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</si>
  <si>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</si>
  <si>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</si>
  <si>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</si>
  <si>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</si>
  <si>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</si>
  <si>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</si>
  <si>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</si>
  <si>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</si>
  <si>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</si>
  <si>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</si>
  <si>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</si>
  <si>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</si>
  <si>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</si>
  <si>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</si>
  <si>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</si>
  <si>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</si>
  <si>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</si>
  <si>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</si>
  <si>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</si>
  <si>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</si>
  <si>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</si>
  <si>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</si>
  <si>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</si>
  <si>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</si>
  <si>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</si>
  <si>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</si>
  <si>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</si>
  <si>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</si>
  <si>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</si>
  <si>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</si>
  <si>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</si>
  <si>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</si>
  <si>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</si>
  <si>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</si>
  <si>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</si>
  <si>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</si>
  <si>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</si>
  <si>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</si>
  <si>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</si>
  <si>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</si>
  <si>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</si>
  <si>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</si>
  <si>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</si>
  <si>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</si>
  <si>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</si>
  <si>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</si>
  <si>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</si>
  <si>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</si>
  <si>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</si>
  <si>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</si>
  <si>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</si>
  <si>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</si>
  <si>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</si>
  <si>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</si>
  <si>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</si>
  <si>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</si>
  <si>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</si>
  <si>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</si>
  <si>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</si>
  <si>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</si>
  <si>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</si>
  <si>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</si>
  <si>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</si>
  <si>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</si>
  <si>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</si>
  <si>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</si>
  <si>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</si>
  <si>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</si>
  <si>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</si>
  <si>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</si>
  <si>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</si>
  <si>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</si>
  <si>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</si>
  <si>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</si>
  <si>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</si>
  <si>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</si>
  <si>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</si>
  <si>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</si>
  <si>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</si>
  <si>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</si>
  <si>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</si>
  <si>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</si>
  <si>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</si>
  <si>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</si>
  <si>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</si>
  <si>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</si>
  <si>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</si>
  <si>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</si>
  <si>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</si>
  <si>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</si>
  <si>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</si>
  <si>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</si>
  <si>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</si>
  <si>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</si>
  <si>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</si>
  <si>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</si>
  <si>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</si>
  <si>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</si>
  <si>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</si>
  <si>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</si>
  <si>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</si>
  <si>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</si>
  <si>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</si>
  <si>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</si>
  <si>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</si>
  <si>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</si>
  <si>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</si>
  <si>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</si>
  <si>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</si>
  <si>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</si>
  <si>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</si>
  <si>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</si>
  <si>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</si>
  <si>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</si>
  <si>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</si>
  <si>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</si>
  <si>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</si>
  <si>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</si>
  <si>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</si>
  <si>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</si>
  <si>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</si>
  <si>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</si>
  <si>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</si>
  <si>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</si>
  <si>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</si>
  <si>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</si>
  <si>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</si>
  <si>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</si>
  <si>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</si>
  <si>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</si>
  <si>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</si>
  <si>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</si>
  <si>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</si>
  <si>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</si>
  <si>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</si>
  <si>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</si>
  <si>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</si>
  <si>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</si>
  <si>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</si>
  <si>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</si>
  <si>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</si>
  <si>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</si>
  <si>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</si>
  <si>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</si>
  <si>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</si>
  <si>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</si>
  <si>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</si>
  <si>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</si>
  <si>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</si>
  <si>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</si>
  <si>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</si>
  <si>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</si>
  <si>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</si>
  <si>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</si>
  <si>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</si>
  <si>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</si>
  <si>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</si>
  <si>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</si>
  <si>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</si>
  <si>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</si>
  <si>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</si>
  <si>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</si>
  <si>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</si>
  <si>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</si>
  <si>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</si>
  <si>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</si>
  <si>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</si>
  <si>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</si>
  <si>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</si>
  <si>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</si>
  <si>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</si>
  <si>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</si>
  <si>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</si>
  <si>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</si>
  <si>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</si>
  <si>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</si>
  <si>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</si>
  <si>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</si>
  <si>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</si>
  <si>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</si>
  <si>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</si>
  <si>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</si>
  <si>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</si>
  <si>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</si>
  <si>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</si>
  <si>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</si>
  <si>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</si>
  <si>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</si>
  <si>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</si>
  <si>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</si>
  <si>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</si>
  <si>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</si>
  <si>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</si>
  <si>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</si>
  <si>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</si>
  <si>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</si>
  <si>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</si>
  <si>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</si>
  <si>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</si>
  <si>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</si>
  <si>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</si>
  <si>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</si>
  <si>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</si>
  <si>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</si>
  <si>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</si>
  <si>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</si>
  <si>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</si>
  <si>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</si>
  <si>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</si>
  <si>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</si>
  <si>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</si>
  <si>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</si>
  <si>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</si>
  <si>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</si>
  <si>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</si>
  <si>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</si>
  <si>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</si>
  <si>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</si>
  <si>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</si>
  <si>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</si>
  <si>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</si>
  <si>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</si>
  <si>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</si>
  <si>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</si>
  <si>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</si>
  <si>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</si>
  <si>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</si>
  <si>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</si>
  <si>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</si>
  <si>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</si>
  <si>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</si>
  <si>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</si>
  <si>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</si>
  <si>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</si>
  <si>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</si>
  <si>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</si>
  <si>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</si>
  <si>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</si>
  <si>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</si>
  <si>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</si>
  <si>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</si>
  <si>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</si>
  <si>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</si>
  <si>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</si>
  <si>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</si>
  <si>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</si>
  <si>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</si>
  <si>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</si>
  <si>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</si>
  <si>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</si>
  <si>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</si>
  <si>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</si>
  <si>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</si>
  <si>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</si>
  <si>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</si>
  <si>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</si>
  <si>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</si>
  <si>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</si>
  <si>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</si>
  <si>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</si>
  <si>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</si>
  <si>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</si>
  <si>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</si>
  <si>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</si>
  <si>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</si>
  <si>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</si>
  <si>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</si>
  <si>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</si>
  <si>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</si>
  <si>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</si>
  <si>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</si>
  <si>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</si>
  <si>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</si>
  <si>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</si>
  <si>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</si>
  <si>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</si>
  <si>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</si>
  <si>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</si>
  <si>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</si>
  <si>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</si>
  <si>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</si>
  <si>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</si>
  <si>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</si>
  <si>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</si>
  <si>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</si>
  <si>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</si>
  <si>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</si>
  <si>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</si>
  <si>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</si>
  <si>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</si>
  <si>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</si>
  <si>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</si>
  <si>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</si>
  <si>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</si>
  <si>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</si>
  <si>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</si>
  <si>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</si>
  <si>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</si>
  <si>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</si>
  <si>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</si>
  <si>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</si>
  <si>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</si>
  <si>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</si>
  <si>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</si>
  <si>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</si>
  <si>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</si>
  <si>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</si>
  <si>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</si>
  <si>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</si>
  <si>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</si>
  <si>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</si>
  <si>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</si>
  <si>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</si>
  <si>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</si>
  <si>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</si>
  <si>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</si>
  <si>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</si>
  <si>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</si>
  <si>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</si>
  <si>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</si>
  <si>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</si>
  <si>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</si>
  <si>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</si>
  <si>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</si>
  <si>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</si>
  <si>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</si>
  <si>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</si>
  <si>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</si>
  <si>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</si>
  <si>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</si>
  <si>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</si>
  <si>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</si>
  <si>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</si>
  <si>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</si>
  <si>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</si>
  <si>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</si>
  <si>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</si>
  <si>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</si>
  <si>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</si>
  <si>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</si>
  <si>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</si>
  <si>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</si>
  <si>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</si>
  <si>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</si>
  <si>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</si>
  <si>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</si>
  <si>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</si>
  <si>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</si>
  <si>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</si>
  <si>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</si>
  <si>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</si>
  <si>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</si>
  <si>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</si>
  <si>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</si>
  <si>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</si>
  <si>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</si>
  <si>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</si>
  <si>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</si>
  <si>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</si>
  <si>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</si>
  <si>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</si>
  <si>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</si>
  <si>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</si>
  <si>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</si>
  <si>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</si>
  <si>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</si>
  <si>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</si>
  <si>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</si>
  <si>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</si>
  <si>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</si>
  <si>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</si>
  <si>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</si>
  <si>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</si>
  <si>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</si>
  <si>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</si>
  <si>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</si>
  <si>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</si>
  <si>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</si>
  <si>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</si>
  <si>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</si>
  <si>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</si>
  <si>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</si>
  <si>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</si>
  <si>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</si>
  <si>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</si>
  <si>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</si>
  <si>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</si>
  <si>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</si>
  <si>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</si>
  <si>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</si>
  <si>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</si>
  <si>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</si>
  <si>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</si>
  <si>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</si>
  <si>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</si>
  <si>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</si>
  <si>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</si>
  <si>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</si>
  <si>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</si>
  <si>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</si>
  <si>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</si>
  <si>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</si>
  <si>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</si>
  <si>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</si>
  <si>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</si>
  <si>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</si>
  <si>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</si>
  <si>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</si>
  <si>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</si>
  <si>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</si>
  <si>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</si>
  <si>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</si>
  <si>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</si>
  <si>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</si>
  <si>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</si>
  <si>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</si>
  <si>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</si>
  <si>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</si>
  <si>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</si>
  <si>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</si>
  <si>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</si>
  <si>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</si>
  <si>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</si>
  <si>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</si>
  <si>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</si>
  <si>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</si>
  <si>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</si>
  <si>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</si>
  <si>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</si>
  <si>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</si>
  <si>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</si>
  <si>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</si>
  <si>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</si>
  <si>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</si>
  <si>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</si>
  <si>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</si>
  <si>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</si>
  <si>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</si>
  <si>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</si>
  <si>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</si>
  <si>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</si>
  <si>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</si>
  <si>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</si>
  <si>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</si>
  <si>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</si>
  <si>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</si>
  <si>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</si>
  <si>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</si>
  <si>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</si>
  <si>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</si>
  <si>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</si>
  <si>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</si>
  <si>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</si>
  <si>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</si>
  <si>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</si>
  <si>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</si>
  <si>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</si>
  <si>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</si>
  <si>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</si>
  <si>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</si>
  <si>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</si>
  <si>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</si>
  <si>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</si>
  <si>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</si>
  <si>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</si>
  <si>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</si>
  <si>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</si>
  <si>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</si>
  <si>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</si>
  <si>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</si>
  <si>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</si>
  <si>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</si>
  <si>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</si>
  <si>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</si>
  <si>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</si>
  <si>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</si>
  <si>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</si>
  <si>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</si>
  <si>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</si>
  <si>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</si>
  <si>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</si>
  <si>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</si>
  <si>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</si>
  <si>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</si>
  <si>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</si>
  <si>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</si>
  <si>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</si>
  <si>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</si>
  <si>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</si>
  <si>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</si>
  <si>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</si>
  <si>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</si>
  <si>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</si>
  <si>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</si>
  <si>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</si>
  <si>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</si>
  <si>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</si>
  <si>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</si>
  <si>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</si>
  <si>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</si>
  <si>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</si>
  <si>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</si>
  <si>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</si>
  <si>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</si>
  <si>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</si>
  <si>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</si>
  <si>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</si>
  <si>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</si>
  <si>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</si>
  <si>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</si>
  <si>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</si>
  <si>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</si>
  <si>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</si>
  <si>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</si>
  <si>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</si>
  <si>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</si>
  <si>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</si>
  <si>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</si>
  <si>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</si>
  <si>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</si>
  <si>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</si>
  <si>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</si>
  <si>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</si>
  <si>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</si>
  <si>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</si>
  <si>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</si>
  <si>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</si>
  <si>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</si>
  <si>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</si>
  <si>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</si>
  <si>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</si>
  <si>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</si>
  <si>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</si>
  <si>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</si>
  <si>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</si>
  <si>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</si>
  <si>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</si>
  <si>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</si>
  <si>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</si>
  <si>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</si>
  <si>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</si>
  <si>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</si>
  <si>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</si>
  <si>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</si>
  <si>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</si>
  <si>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</si>
  <si>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</si>
  <si>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</si>
  <si>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</si>
  <si>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</si>
  <si>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</si>
  <si>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</si>
  <si>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</si>
  <si>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</si>
  <si>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</si>
  <si>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</si>
  <si>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</si>
  <si>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</si>
  <si>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</si>
  <si>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</si>
  <si>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</si>
  <si>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</si>
  <si>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</si>
  <si>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</si>
  <si>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</si>
  <si>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</si>
  <si>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</si>
  <si>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</si>
  <si>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</si>
  <si>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</si>
  <si>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</si>
  <si>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</si>
  <si>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</si>
  <si>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</si>
  <si>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</si>
  <si>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</si>
  <si>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</si>
  <si>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</si>
  <si>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</si>
  <si>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</si>
  <si>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</si>
  <si>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</si>
  <si>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</si>
  <si>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</si>
  <si>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</si>
  <si>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</si>
  <si>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</si>
  <si>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</si>
  <si>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</si>
  <si>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</si>
  <si>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</si>
  <si>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</si>
  <si>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</si>
  <si>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</si>
  <si>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</si>
  <si>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</si>
  <si>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</si>
  <si>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</si>
  <si>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</si>
  <si>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</si>
  <si>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</si>
  <si>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</si>
  <si>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</si>
  <si>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</si>
  <si>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</si>
  <si>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</si>
  <si>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</si>
  <si>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</si>
  <si>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</si>
  <si>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</si>
  <si>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</si>
  <si>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</si>
  <si>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</si>
  <si>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</si>
  <si>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</si>
  <si>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</si>
  <si>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</si>
  <si>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</si>
  <si>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</si>
  <si>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</si>
  <si>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</si>
  <si>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</si>
  <si>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</si>
  <si>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</si>
  <si>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</si>
  <si>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</si>
  <si>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</si>
  <si>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</si>
  <si>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</si>
  <si>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</si>
  <si>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</si>
  <si>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</si>
  <si>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</si>
  <si>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</si>
  <si>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</si>
  <si>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</si>
  <si>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</si>
  <si>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</si>
  <si>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</si>
  <si>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</si>
  <si>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</si>
  <si>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</si>
  <si>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</si>
  <si>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</si>
  <si>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</si>
  <si>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</si>
  <si>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</si>
  <si>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</si>
  <si>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</si>
  <si>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</si>
  <si>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</si>
  <si>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</si>
  <si>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</si>
  <si>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</si>
  <si>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</si>
  <si>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</si>
  <si>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</si>
  <si>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</si>
  <si>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</si>
  <si>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</si>
  <si>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</si>
  <si>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</si>
  <si>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</si>
  <si>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</si>
  <si>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</si>
  <si>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</si>
  <si>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</si>
  <si>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</si>
  <si>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</si>
  <si>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</si>
  <si>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</si>
  <si>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</si>
  <si>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</si>
  <si>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</si>
  <si>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</si>
  <si>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</si>
  <si>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</si>
  <si>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</si>
  <si>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</si>
  <si>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</si>
  <si>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</si>
  <si>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</si>
  <si>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</si>
  <si>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</si>
  <si>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</si>
  <si>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</si>
  <si>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</si>
  <si>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</si>
  <si>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</si>
  <si>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</si>
  <si>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</si>
  <si>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</si>
  <si>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</si>
  <si>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</si>
  <si>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</si>
  <si>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</si>
  <si>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</si>
  <si>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</si>
  <si>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</si>
  <si>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</si>
  <si>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</si>
  <si>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</si>
  <si>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</si>
  <si>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</si>
  <si>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</si>
  <si>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</si>
  <si>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</si>
  <si>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</si>
  <si>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</si>
  <si>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</si>
  <si>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</si>
  <si>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</si>
  <si>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</si>
  <si>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</si>
  <si>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</si>
  <si>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</si>
  <si>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</si>
  <si>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</si>
  <si>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</si>
  <si>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</si>
  <si>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</si>
  <si>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</si>
  <si>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</si>
  <si>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</si>
  <si>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</si>
  <si>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</si>
  <si>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</si>
  <si>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</si>
  <si>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</si>
  <si>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</si>
  <si>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</si>
  <si>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</si>
  <si>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</si>
  <si>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</si>
  <si>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</si>
  <si>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</si>
  <si>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</si>
  <si>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</si>
  <si>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</si>
  <si>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</si>
  <si>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</si>
  <si>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</si>
  <si>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</si>
  <si>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</si>
  <si>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</si>
  <si>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</si>
  <si>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</si>
  <si>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</si>
  <si>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</si>
  <si>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</si>
  <si>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</si>
  <si>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</si>
  <si>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</si>
  <si>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</si>
  <si>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</si>
  <si>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</si>
  <si>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</si>
  <si>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</si>
  <si>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</si>
  <si>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</si>
  <si>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</si>
  <si>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</si>
  <si>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</si>
  <si>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</si>
  <si>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</si>
  <si>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</si>
  <si>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</si>
  <si>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</si>
  <si>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</si>
  <si>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</si>
  <si>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</si>
  <si>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</si>
  <si>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</si>
  <si>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</si>
  <si>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</si>
  <si>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</si>
  <si>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</si>
  <si>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</si>
  <si>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</si>
  <si>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</si>
  <si>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</si>
  <si>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</si>
  <si>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</si>
  <si>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</si>
  <si>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</si>
  <si>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</si>
  <si>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</si>
  <si>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</si>
  <si>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</si>
  <si>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</si>
  <si>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</si>
  <si>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</si>
  <si>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</si>
  <si>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</si>
  <si>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</si>
  <si>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</si>
  <si>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</si>
  <si>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</si>
  <si>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</si>
  <si>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</si>
  <si>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</si>
  <si>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</si>
  <si>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</si>
  <si>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</si>
  <si>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</si>
  <si>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</si>
  <si>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</si>
  <si>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</si>
  <si>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</si>
  <si>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</si>
  <si>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</si>
  <si>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</si>
  <si>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</si>
  <si>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</si>
  <si>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</si>
  <si>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</si>
  <si>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</si>
  <si>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</si>
  <si>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</si>
  <si>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</si>
  <si>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</si>
  <si>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</si>
  <si>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</si>
  <si>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</si>
  <si>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</si>
  <si>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</si>
  <si>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</si>
  <si>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</si>
  <si>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</si>
  <si>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</si>
  <si>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</si>
  <si>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</si>
  <si>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</si>
  <si>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</si>
  <si>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</si>
  <si>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</si>
  <si>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</si>
  <si>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</si>
  <si>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</si>
  <si>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</si>
  <si>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</si>
  <si>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</si>
  <si>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</si>
  <si>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</si>
  <si>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</si>
  <si>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</si>
  <si>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</si>
  <si>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</si>
  <si>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</si>
  <si>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</si>
  <si>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</si>
  <si>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</si>
  <si>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</si>
  <si>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</si>
  <si>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</si>
  <si>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</si>
  <si>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</si>
  <si>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</si>
  <si>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</si>
  <si>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</si>
  <si>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</si>
  <si>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</si>
  <si>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</si>
  <si>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</si>
  <si>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</si>
  <si>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</si>
  <si>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</si>
  <si>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</si>
  <si>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</si>
  <si>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</si>
  <si>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</si>
  <si>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</si>
  <si>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</si>
  <si>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</si>
  <si>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</si>
  <si>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</si>
  <si>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</si>
  <si>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</si>
  <si>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</si>
  <si>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</si>
  <si>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</si>
  <si>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</si>
  <si>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</si>
  <si>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</si>
  <si>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</si>
  <si>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</si>
  <si>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</si>
  <si>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</si>
  <si>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</si>
  <si>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</si>
  <si>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</si>
  <si>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</si>
  <si>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</si>
  <si>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</si>
  <si>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</si>
  <si>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</si>
  <si>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</si>
  <si>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</si>
  <si>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</si>
  <si>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</si>
  <si>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</si>
  <si>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</si>
  <si>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</si>
  <si>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</si>
  <si>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</si>
  <si>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</si>
  <si>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</si>
  <si>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</si>
  <si>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</si>
  <si>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</si>
  <si>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</si>
  <si>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</si>
  <si>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</si>
  <si>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</si>
  <si>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</si>
  <si>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</si>
  <si>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</si>
  <si>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</si>
  <si>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</si>
  <si>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</si>
  <si>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</si>
  <si>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</si>
  <si>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</si>
  <si>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</si>
  <si>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</si>
  <si>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</si>
  <si>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</si>
  <si>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</si>
  <si>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</si>
  <si>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</si>
  <si>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</si>
  <si>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</si>
  <si>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</si>
  <si>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</si>
  <si>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</si>
  <si>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</si>
  <si>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</si>
  <si>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</si>
  <si>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</si>
  <si>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</si>
  <si>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</si>
  <si>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</si>
  <si>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</si>
  <si>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</si>
  <si>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</si>
  <si>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</si>
  <si>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</si>
  <si>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</si>
  <si>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</si>
  <si>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</si>
  <si>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</si>
  <si>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</si>
  <si>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</si>
  <si>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</si>
  <si>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</si>
  <si>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</si>
  <si>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</si>
  <si>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</si>
  <si>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</si>
  <si>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</si>
  <si>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</si>
  <si>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</si>
  <si>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</si>
  <si>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</si>
  <si>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</si>
  <si>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</si>
  <si>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</si>
  <si>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</si>
  <si>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</si>
  <si>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</si>
  <si>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</si>
  <si>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</si>
  <si>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</si>
  <si>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</si>
  <si>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</si>
  <si>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</si>
  <si>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</si>
  <si>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</si>
  <si>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</si>
  <si>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</si>
  <si>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</si>
  <si>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</si>
  <si>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</si>
  <si>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</si>
  <si>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</si>
  <si>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</si>
  <si>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</si>
  <si>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</si>
  <si>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</si>
  <si>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</si>
  <si>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</si>
  <si>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</si>
  <si>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</si>
  <si>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</si>
  <si>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</si>
  <si>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</si>
  <si>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</si>
  <si>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</si>
  <si>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</si>
  <si>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</si>
  <si>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</si>
  <si>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</si>
  <si>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</si>
  <si>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</si>
  <si>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</si>
  <si>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</si>
  <si>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</si>
  <si>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</si>
  <si>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</si>
  <si>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</si>
  <si>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</si>
  <si>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</si>
  <si>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</si>
  <si>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</si>
  <si>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</si>
  <si>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</si>
  <si>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</si>
  <si>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</si>
  <si>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</si>
  <si>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</si>
  <si>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</si>
  <si>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</si>
  <si>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</si>
  <si>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</si>
  <si>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</si>
  <si>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</si>
  <si>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</si>
  <si>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</si>
  <si>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</si>
  <si>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</si>
  <si>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</si>
  <si>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</si>
  <si>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</si>
  <si>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</si>
  <si>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</si>
  <si>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</si>
  <si>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</si>
  <si>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</si>
  <si>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</si>
  <si>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</si>
  <si>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</si>
  <si>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</si>
  <si>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</si>
  <si>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</si>
  <si>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</si>
  <si>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</si>
  <si>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</si>
  <si>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</si>
  <si>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</si>
  <si>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</si>
  <si>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</si>
  <si>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</si>
  <si>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</si>
  <si>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</si>
  <si>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</si>
  <si>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</si>
  <si>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</si>
  <si>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</si>
  <si>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</si>
  <si>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</si>
  <si>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</si>
  <si>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</si>
  <si>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</si>
  <si>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</si>
  <si>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</si>
  <si>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</si>
  <si>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</si>
  <si>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</si>
  <si>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</si>
  <si>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</si>
  <si>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</si>
  <si>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</si>
  <si>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</si>
  <si>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</si>
  <si>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</si>
  <si>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</si>
  <si>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</si>
  <si>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</si>
  <si>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</si>
  <si>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</si>
  <si>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</si>
  <si>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</si>
  <si>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</si>
  <si>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</si>
  <si>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</si>
  <si>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</si>
  <si>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</si>
  <si>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</si>
  <si>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</si>
  <si>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</si>
  <si>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</si>
  <si>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</si>
  <si>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</si>
  <si>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</si>
  <si>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</si>
  <si>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</si>
  <si>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</si>
  <si>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</si>
  <si>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</si>
  <si>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</si>
  <si>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</si>
  <si>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</si>
  <si>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</si>
  <si>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</si>
  <si>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</si>
  <si>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</si>
  <si>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</si>
  <si>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</si>
  <si>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</si>
  <si>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</si>
  <si>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</si>
  <si>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</si>
  <si>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</si>
  <si>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</si>
  <si>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</si>
  <si>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</si>
  <si>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</si>
  <si>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</si>
  <si>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</si>
  <si>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</si>
  <si>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</si>
  <si>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</si>
  <si>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</si>
  <si>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</si>
  <si>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</si>
  <si>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</si>
  <si>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</si>
  <si>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</si>
  <si>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</si>
  <si>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</si>
  <si>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</si>
  <si>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</si>
  <si>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</si>
  <si>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</si>
  <si>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</si>
  <si>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</si>
  <si>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</si>
  <si>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</si>
  <si>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</si>
  <si>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</si>
  <si>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</si>
  <si>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</si>
  <si>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</si>
  <si>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</si>
  <si>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</si>
  <si>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</si>
  <si>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</si>
  <si>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</si>
  <si>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</si>
  <si>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</si>
  <si>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</si>
  <si>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</si>
  <si>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</si>
  <si>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</si>
  <si>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</si>
  <si>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</si>
  <si>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</si>
  <si>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</si>
  <si>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</si>
  <si>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</si>
  <si>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</si>
  <si>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</si>
  <si>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</si>
  <si>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</si>
  <si>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</si>
  <si>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</si>
  <si>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</si>
  <si>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</si>
  <si>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</si>
  <si>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</si>
  <si>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</si>
  <si>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</si>
  <si>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</si>
  <si>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</si>
  <si>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</si>
  <si>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</si>
  <si>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</si>
  <si>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</si>
  <si>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</si>
  <si>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</si>
  <si>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</si>
  <si>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</si>
  <si>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</si>
  <si>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</si>
  <si>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</si>
  <si>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</si>
  <si>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</si>
  <si>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</si>
  <si>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</si>
  <si>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</si>
  <si>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</si>
  <si>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</si>
  <si>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</si>
  <si>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</si>
  <si>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</si>
  <si>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</si>
  <si>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</si>
  <si>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</si>
  <si>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</si>
  <si>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</si>
  <si>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</si>
  <si>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</si>
  <si>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</si>
  <si>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</si>
  <si>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</si>
  <si>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</si>
  <si>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</si>
  <si>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</si>
  <si>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</si>
  <si>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</si>
  <si>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</si>
  <si>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</si>
  <si>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</si>
  <si>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</si>
  <si>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</si>
  <si>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</si>
  <si>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</si>
  <si>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</si>
  <si>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</si>
  <si>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</si>
  <si>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</si>
  <si>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</si>
  <si>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</si>
  <si>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</si>
  <si>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</si>
  <si>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</si>
  <si>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</si>
  <si>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</si>
  <si>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</si>
  <si>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</si>
  <si>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</si>
  <si>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</si>
  <si>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</si>
  <si>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</si>
  <si>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</si>
  <si>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</si>
  <si>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</si>
  <si>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</si>
  <si>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</si>
  <si>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</si>
  <si>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</si>
  <si>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</si>
  <si>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</si>
  <si>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</si>
  <si>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</si>
  <si>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</si>
  <si>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</si>
  <si>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</si>
  <si>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</si>
  <si>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</si>
  <si>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</si>
  <si>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</si>
  <si>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</si>
  <si>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</si>
  <si>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</si>
  <si>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</si>
  <si>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</si>
  <si>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</si>
  <si>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</si>
  <si>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</si>
  <si>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</si>
  <si>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</si>
  <si>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</si>
  <si>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</si>
  <si>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</si>
  <si>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</si>
  <si>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</si>
  <si>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</si>
  <si>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</si>
  <si>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</si>
  <si>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</si>
  <si>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</si>
  <si>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</si>
  <si>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</si>
  <si>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</si>
  <si>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</si>
  <si>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</si>
  <si>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</si>
  <si>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</si>
  <si>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</si>
  <si>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</si>
  <si>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</si>
  <si>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</si>
  <si>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</si>
  <si>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</si>
  <si>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</si>
  <si>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</si>
  <si>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</si>
  <si>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</si>
  <si>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</si>
  <si>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</si>
  <si>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</si>
  <si>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</si>
  <si>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</si>
  <si>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</si>
  <si>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</si>
  <si>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</si>
  <si>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</si>
  <si>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</si>
  <si>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</si>
  <si>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</si>
  <si>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</si>
  <si>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</si>
  <si>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</si>
  <si>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</si>
  <si>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</si>
  <si>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</si>
  <si>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</si>
  <si>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</si>
  <si>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</si>
  <si>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</si>
  <si>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</si>
  <si>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</si>
  <si>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</si>
  <si>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</si>
  <si>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</si>
  <si>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</si>
  <si>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</si>
  <si>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</si>
  <si>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</si>
  <si>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</si>
  <si>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</si>
  <si>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</si>
  <si>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</si>
  <si>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</si>
  <si>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</si>
  <si>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</si>
  <si>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</si>
  <si>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</si>
  <si>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</si>
  <si>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</si>
  <si>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</si>
  <si>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</si>
  <si>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</si>
  <si>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</si>
  <si>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</si>
  <si>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</si>
  <si>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</si>
  <si>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</si>
  <si>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</si>
  <si>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</si>
  <si>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</si>
  <si>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</si>
  <si>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</si>
  <si>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</si>
  <si>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</si>
  <si>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</si>
  <si>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</si>
  <si>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</si>
  <si>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</si>
  <si>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</si>
  <si>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</si>
  <si>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</si>
  <si>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</si>
  <si>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</si>
  <si>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</si>
  <si>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</si>
  <si>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</si>
  <si>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</si>
  <si>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</si>
  <si>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</si>
  <si>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</si>
  <si>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</si>
  <si>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</si>
  <si>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</si>
  <si>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</si>
  <si>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</si>
  <si>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</si>
  <si>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</si>
  <si>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</si>
  <si>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</si>
  <si>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</si>
  <si>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</si>
  <si>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</si>
  <si>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</si>
  <si>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</si>
  <si>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</si>
  <si>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</si>
  <si>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</si>
  <si>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</si>
  <si>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</si>
  <si>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</si>
  <si>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</si>
  <si>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</si>
  <si>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</si>
  <si>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</si>
  <si>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</si>
  <si>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</si>
  <si>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</si>
  <si>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</si>
  <si>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</si>
  <si>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</si>
  <si>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</si>
  <si>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</si>
  <si>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</si>
  <si>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</si>
  <si>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</si>
  <si>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</si>
  <si>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</si>
  <si>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</si>
  <si>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</si>
  <si>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</si>
  <si>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</si>
  <si>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</si>
  <si>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</si>
  <si>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</si>
  <si>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</si>
  <si>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</si>
  <si>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</si>
  <si>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</si>
  <si>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</si>
  <si>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</si>
  <si>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</si>
  <si>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</si>
  <si>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</si>
  <si>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</si>
  <si>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</si>
  <si>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</si>
  <si>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</si>
  <si>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</si>
  <si>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</si>
  <si>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</si>
  <si>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</si>
  <si>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</si>
  <si>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</si>
  <si>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</si>
  <si>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</si>
  <si>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</si>
  <si>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</si>
  <si>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</si>
  <si>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</si>
  <si>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</si>
  <si>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</si>
  <si>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</si>
  <si>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</si>
  <si>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</si>
  <si>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</si>
  <si>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</si>
  <si>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</si>
  <si>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</si>
  <si>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</si>
  <si>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</si>
  <si>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</si>
  <si>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</si>
  <si>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</si>
  <si>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</si>
  <si>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</si>
  <si>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</si>
  <si>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</si>
  <si>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</si>
  <si>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</si>
  <si>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</si>
  <si>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</si>
  <si>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</si>
  <si>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</si>
  <si>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</si>
  <si>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</si>
  <si>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</si>
  <si>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</si>
  <si>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</si>
  <si>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</si>
  <si>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</si>
  <si>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</si>
  <si>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</si>
  <si>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</si>
  <si>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</si>
  <si>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</si>
  <si>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</si>
  <si>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</si>
  <si>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</si>
  <si>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</si>
  <si>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</si>
  <si>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</si>
  <si>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</si>
  <si>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</si>
  <si>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</si>
  <si>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</si>
  <si>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</si>
  <si>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</si>
  <si>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</si>
  <si>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</si>
  <si>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</si>
  <si>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</si>
  <si>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</si>
  <si>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</si>
  <si>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</si>
  <si>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</si>
  <si>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</si>
  <si>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</si>
  <si>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</si>
  <si>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</si>
  <si>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</si>
  <si>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</si>
  <si>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</si>
  <si>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</si>
  <si>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</si>
  <si>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</si>
  <si>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</si>
  <si>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</si>
  <si>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</si>
  <si>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</si>
  <si>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</si>
  <si>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</si>
  <si>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</si>
  <si>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</si>
  <si>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</si>
  <si>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</si>
  <si>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</si>
  <si>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</si>
  <si>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</si>
  <si>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</si>
  <si>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</si>
  <si>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</si>
  <si>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</si>
  <si>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</si>
  <si>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</si>
  <si>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</si>
  <si>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</si>
  <si>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</si>
  <si>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</si>
  <si>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</si>
  <si>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</si>
  <si>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</si>
  <si>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</si>
  <si>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</si>
  <si>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</si>
  <si>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</si>
  <si>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</si>
  <si>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</si>
  <si>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</si>
  <si>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</si>
  <si>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</si>
  <si>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</si>
  <si>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</si>
  <si>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</si>
  <si>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</si>
  <si>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</si>
  <si>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</si>
  <si>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</si>
  <si>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</si>
  <si>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</si>
  <si>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</si>
  <si>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</si>
  <si>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</si>
  <si>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</si>
  <si>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</si>
  <si>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</si>
  <si>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</si>
  <si>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</si>
  <si>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</si>
  <si>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</si>
  <si>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</si>
  <si>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</si>
  <si>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</si>
  <si>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</si>
  <si>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</si>
  <si>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</si>
  <si>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</si>
  <si>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</si>
  <si>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</si>
  <si>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</si>
  <si>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</si>
  <si>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</si>
  <si>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</si>
  <si>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</si>
  <si>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</si>
  <si>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</si>
  <si>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</si>
  <si>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</si>
  <si>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</si>
  <si>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</si>
  <si>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</si>
  <si>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</si>
  <si>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</si>
  <si>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</si>
  <si>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</si>
  <si>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</si>
  <si>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</si>
  <si>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</si>
  <si>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</si>
  <si>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</si>
  <si>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</si>
  <si>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</si>
  <si>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</si>
  <si>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</si>
  <si>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</si>
  <si>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</si>
  <si>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</si>
  <si>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</si>
  <si>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</si>
  <si>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</si>
  <si>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</si>
  <si>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</si>
  <si>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</si>
  <si>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</si>
  <si>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</si>
  <si>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</si>
  <si>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</si>
  <si>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</si>
  <si>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</si>
  <si>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</si>
  <si>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</si>
  <si>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</si>
  <si>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</si>
  <si>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</si>
  <si>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</si>
  <si>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</si>
  <si>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</si>
  <si>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</si>
  <si>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</si>
  <si>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</si>
  <si>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</si>
  <si>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</si>
  <si>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</si>
  <si>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</si>
  <si>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</si>
  <si>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</si>
  <si>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</si>
  <si>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</si>
  <si>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</si>
  <si>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</si>
  <si>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</si>
  <si>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</si>
  <si>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</si>
  <si>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</si>
  <si>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</si>
  <si>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</si>
  <si>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</si>
  <si>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</si>
  <si>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</si>
  <si>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</si>
  <si>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</si>
  <si>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</si>
  <si>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</si>
  <si>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</si>
  <si>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</si>
  <si>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</si>
  <si>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</si>
  <si>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</si>
  <si>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</si>
  <si>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</si>
  <si>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</si>
  <si>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</si>
  <si>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</si>
  <si>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</si>
  <si>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</si>
  <si>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</si>
  <si>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</si>
  <si>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</si>
  <si>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</si>
  <si>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</si>
  <si>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</si>
  <si>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</si>
  <si>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</si>
  <si>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</si>
  <si>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</si>
  <si>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</si>
  <si>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</si>
  <si>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</si>
  <si>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</si>
  <si>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</si>
  <si>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</si>
  <si>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</si>
  <si>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</si>
  <si>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</si>
  <si>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</si>
  <si>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</si>
  <si>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</si>
  <si>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</si>
  <si>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</si>
  <si>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</si>
  <si>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</si>
  <si>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</si>
  <si>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</si>
  <si>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</si>
  <si>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</si>
  <si>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</si>
  <si>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</si>
  <si>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</si>
  <si>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</si>
  <si>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</si>
  <si>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</si>
  <si>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</si>
  <si>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</si>
  <si>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</si>
  <si>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</si>
  <si>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</si>
  <si>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</si>
  <si>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</si>
  <si>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</si>
  <si>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</si>
  <si>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</si>
  <si>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</si>
  <si>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</si>
  <si>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</si>
  <si>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</si>
  <si>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</si>
  <si>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</si>
  <si>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</si>
  <si>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</si>
  <si>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</si>
  <si>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</si>
  <si>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</si>
  <si>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</si>
  <si>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</si>
  <si>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</si>
  <si>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</si>
  <si>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</si>
  <si>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</si>
  <si>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</si>
  <si>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</si>
  <si>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</si>
  <si>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</si>
  <si>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</si>
  <si>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</si>
  <si>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</si>
  <si>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</si>
  <si>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</si>
  <si>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</si>
  <si>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</si>
  <si>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</si>
  <si>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</si>
  <si>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</si>
  <si>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</si>
  <si>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</si>
  <si>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</si>
  <si>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</si>
  <si>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</si>
  <si>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</si>
  <si>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</si>
  <si>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</si>
  <si>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</si>
  <si>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</si>
  <si>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</si>
  <si>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</si>
  <si>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</si>
  <si>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</si>
  <si>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</si>
  <si>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</si>
  <si>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</si>
  <si>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</si>
  <si>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</si>
  <si>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</si>
  <si>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</si>
  <si>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</si>
  <si>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</si>
  <si>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</si>
  <si>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</si>
  <si>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</si>
  <si>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</si>
  <si>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</si>
  <si>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</si>
  <si>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</si>
  <si>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</si>
  <si>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</si>
  <si>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</si>
  <si>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</si>
  <si>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</si>
  <si>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</si>
  <si>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</si>
  <si>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</si>
  <si>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</si>
  <si>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</si>
  <si>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</si>
  <si>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</si>
  <si>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</si>
  <si>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</si>
  <si>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</si>
  <si>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</si>
  <si>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</si>
  <si>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</si>
  <si>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</si>
  <si>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</si>
  <si>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</si>
  <si>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</si>
  <si>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</si>
  <si>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</si>
  <si>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</si>
  <si>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</si>
  <si>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</si>
  <si>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</si>
  <si>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</si>
  <si>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</si>
  <si>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</si>
  <si>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</si>
  <si>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</si>
  <si>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</si>
  <si>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</si>
  <si>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</si>
  <si>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</si>
  <si>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</si>
  <si>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</si>
  <si>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</si>
  <si>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</si>
  <si>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</si>
  <si>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</si>
  <si>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</si>
  <si>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</si>
  <si>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</si>
  <si>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</si>
  <si>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</si>
  <si>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</si>
  <si>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</si>
  <si>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</si>
  <si>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</si>
  <si>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</si>
  <si>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</si>
  <si>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</si>
  <si>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</si>
  <si>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</si>
  <si>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</si>
  <si>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</si>
  <si>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</si>
  <si>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</si>
  <si>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</si>
  <si>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</si>
  <si>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</si>
  <si>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</si>
  <si>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</si>
  <si>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</si>
  <si>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</si>
  <si>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</si>
  <si>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</si>
  <si>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</si>
  <si>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</si>
  <si>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</si>
  <si>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</si>
  <si>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</si>
  <si>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</si>
  <si>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</si>
  <si>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</si>
  <si>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</si>
  <si>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</si>
  <si>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</si>
  <si>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</si>
  <si>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</si>
  <si>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</si>
  <si>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</si>
  <si>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</si>
  <si>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</si>
  <si>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</si>
  <si>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</si>
  <si>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</si>
  <si>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</si>
  <si>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</si>
  <si>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</si>
  <si>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</si>
  <si>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</si>
  <si>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</si>
  <si>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</si>
  <si>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</si>
  <si>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</si>
  <si>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</si>
  <si>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</si>
  <si>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</si>
  <si>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</si>
  <si>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</si>
  <si>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</si>
  <si>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</si>
  <si>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</si>
  <si>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</si>
  <si>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</si>
  <si>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</si>
  <si>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</si>
  <si>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</si>
  <si>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</si>
  <si>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</si>
  <si>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</si>
  <si>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</si>
  <si>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</si>
  <si>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</si>
  <si>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</si>
  <si>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</si>
  <si>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</si>
  <si>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</si>
  <si>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</si>
  <si>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</si>
  <si>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</si>
  <si>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</si>
  <si>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</si>
  <si>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</si>
  <si>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</si>
  <si>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</si>
  <si>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</si>
  <si>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</si>
  <si>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</si>
  <si>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</si>
  <si>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</si>
  <si>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</si>
  <si>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</si>
  <si>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</si>
  <si>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</si>
  <si>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</si>
  <si>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</si>
  <si>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</si>
  <si>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</si>
  <si>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</si>
  <si>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</si>
  <si>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</si>
  <si>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</si>
  <si>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</si>
  <si>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</si>
  <si>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</si>
  <si>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</si>
  <si>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</si>
  <si>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</si>
  <si>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</si>
  <si>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</si>
  <si>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</si>
  <si>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</si>
  <si>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</si>
  <si>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</si>
  <si>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</si>
  <si>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</si>
  <si>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</si>
  <si>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</si>
  <si>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</si>
  <si>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</si>
  <si>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</si>
  <si>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</si>
  <si>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</si>
  <si>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</si>
  <si>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</si>
  <si>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</si>
  <si>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</si>
  <si>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</si>
  <si>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</si>
  <si>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</si>
  <si>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</si>
  <si>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</si>
  <si>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</si>
  <si>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</si>
  <si>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</si>
  <si>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</si>
  <si>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</si>
  <si>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</si>
  <si>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</si>
  <si>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</si>
  <si>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</si>
  <si>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</si>
  <si>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</si>
  <si>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</si>
  <si>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</si>
  <si>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</si>
  <si>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</si>
  <si>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</si>
  <si>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</si>
  <si>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</si>
  <si>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</si>
  <si>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</si>
  <si>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</si>
  <si>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</si>
  <si>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</si>
  <si>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</si>
  <si>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</si>
  <si>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</si>
  <si>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</si>
  <si>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</si>
  <si>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</si>
  <si>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</si>
  <si>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</si>
  <si>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</si>
  <si>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</si>
  <si>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</si>
  <si>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</si>
  <si>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</si>
  <si>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</si>
  <si>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</si>
  <si>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</si>
  <si>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</si>
  <si>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</si>
  <si>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</si>
  <si>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</si>
  <si>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</si>
  <si>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</si>
  <si>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</si>
  <si>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</si>
  <si>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</si>
  <si>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</si>
  <si>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</si>
  <si>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</si>
  <si>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</si>
  <si>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</si>
  <si>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</si>
  <si>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</si>
  <si>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</si>
  <si>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</si>
  <si>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</si>
  <si>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</si>
  <si>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</si>
  <si>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</si>
  <si>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</si>
  <si>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</si>
  <si>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</si>
  <si>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</si>
  <si>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</si>
  <si>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</si>
  <si>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</si>
  <si>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</si>
  <si>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</si>
  <si>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</si>
  <si>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</si>
  <si>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</si>
  <si>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</si>
  <si>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</si>
  <si>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</si>
  <si>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</si>
  <si>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</si>
  <si>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</si>
  <si>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</si>
  <si>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</si>
  <si>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</si>
  <si>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</si>
  <si>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</si>
  <si>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</si>
  <si>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</si>
  <si>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</si>
  <si>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</si>
  <si>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</si>
  <si>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</si>
  <si>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</si>
  <si>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</si>
  <si>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</si>
  <si>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</si>
  <si>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</si>
  <si>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</si>
  <si>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</si>
  <si>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</si>
  <si>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</si>
  <si>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</si>
  <si>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</si>
  <si>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</si>
  <si>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</si>
  <si>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</si>
  <si>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</si>
  <si>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</si>
  <si>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</si>
  <si>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</si>
  <si>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</si>
  <si>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</si>
  <si>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</si>
  <si>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</si>
  <si>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</si>
  <si>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</si>
  <si>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</si>
  <si>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</si>
  <si>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</si>
  <si>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</si>
  <si>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</si>
  <si>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</si>
  <si>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</si>
  <si>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</si>
  <si>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</si>
  <si>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</si>
  <si>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</si>
  <si>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</si>
  <si>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</si>
  <si>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</si>
  <si>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</si>
  <si>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</si>
  <si>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</si>
  <si>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</si>
  <si>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</si>
  <si>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</si>
  <si>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</si>
  <si>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</si>
  <si>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</si>
  <si>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</si>
  <si>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</si>
  <si>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</si>
  <si>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</si>
  <si>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</si>
  <si>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</si>
  <si>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</si>
  <si>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</si>
  <si>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</si>
  <si>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</si>
  <si>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</si>
  <si>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</si>
  <si>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</si>
  <si>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</si>
  <si>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</si>
  <si>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</si>
  <si>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</si>
  <si>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</si>
  <si>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</si>
  <si>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</si>
  <si>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</si>
  <si>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</si>
  <si>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</si>
  <si>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</si>
  <si>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</si>
  <si>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</si>
  <si>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</si>
  <si>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</si>
  <si>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</si>
  <si>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</si>
  <si>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</si>
  <si>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</si>
  <si>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</si>
  <si>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</si>
  <si>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</si>
  <si>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</si>
  <si>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</si>
  <si>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</si>
  <si>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</si>
  <si>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</si>
  <si>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</si>
  <si>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</si>
  <si>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</si>
  <si>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</si>
  <si>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</si>
  <si>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</si>
  <si>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</si>
  <si>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</si>
  <si>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</si>
  <si>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</si>
  <si>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</si>
  <si>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</si>
  <si>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</si>
  <si>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</si>
  <si>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</si>
  <si>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</si>
  <si>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</si>
  <si>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</si>
  <si>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</si>
  <si>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</si>
  <si>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</si>
  <si>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</si>
  <si>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</si>
  <si>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</si>
  <si>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</si>
  <si>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</si>
  <si>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</si>
  <si>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</si>
  <si>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</si>
  <si>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</si>
  <si>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</si>
  <si>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</si>
  <si>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</si>
  <si>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</si>
  <si>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</si>
  <si>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</si>
  <si>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</si>
  <si>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</si>
  <si>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</si>
  <si>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</si>
  <si>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</si>
  <si>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</si>
  <si>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</si>
  <si>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</si>
  <si>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</si>
  <si>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</si>
  <si>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</si>
  <si>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</si>
  <si>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</si>
  <si>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</si>
  <si>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</si>
  <si>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</si>
  <si>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</si>
  <si>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</si>
  <si>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</si>
  <si>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</si>
  <si>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</si>
  <si>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</si>
  <si>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</si>
  <si>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</si>
  <si>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</si>
  <si>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</si>
  <si>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</si>
  <si>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</si>
  <si>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</si>
  <si>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</si>
  <si>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</si>
  <si>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</si>
  <si>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</si>
  <si>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</si>
  <si>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</si>
  <si>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</si>
  <si>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</si>
  <si>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</si>
  <si>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</si>
  <si>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</si>
  <si>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</si>
  <si>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</si>
  <si>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</si>
  <si>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</si>
  <si>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</si>
  <si>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</si>
  <si>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</si>
  <si>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</si>
  <si>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</si>
  <si>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</si>
  <si>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</si>
  <si>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</si>
  <si>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</si>
  <si>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</si>
  <si>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</si>
  <si>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</si>
  <si>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</si>
  <si>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</si>
  <si>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</si>
  <si>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</si>
  <si>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</si>
  <si>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</si>
  <si>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</si>
  <si>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</si>
  <si>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</si>
  <si>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</si>
  <si>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</si>
  <si>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</si>
  <si>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</si>
  <si>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</si>
  <si>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</si>
  <si>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</si>
  <si>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</si>
  <si>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</si>
  <si>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</si>
  <si>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</si>
  <si>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</si>
  <si>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</si>
  <si>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</si>
  <si>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</si>
  <si>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</si>
  <si>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</si>
  <si>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</si>
  <si>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</si>
  <si>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</si>
  <si>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</si>
  <si>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</si>
  <si>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</si>
  <si>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</si>
  <si>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</si>
  <si>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</si>
  <si>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</si>
  <si>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</si>
  <si>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</si>
  <si>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</si>
  <si>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</si>
  <si>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</si>
  <si>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</si>
  <si>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</si>
  <si>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</si>
  <si>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</si>
  <si>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</si>
  <si>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</si>
  <si>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</si>
  <si>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</si>
  <si>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</si>
  <si>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</si>
  <si>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</si>
  <si>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</si>
  <si>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</si>
  <si>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</si>
  <si>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</si>
  <si>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</si>
  <si>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</si>
  <si>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</si>
  <si>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</si>
  <si>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</si>
  <si>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</si>
  <si>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</si>
  <si>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</si>
  <si>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</si>
  <si>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</si>
  <si>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</si>
  <si>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</si>
  <si>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</si>
  <si>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</si>
  <si>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</si>
  <si>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</si>
  <si>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</si>
  <si>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</si>
  <si>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</si>
  <si>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</si>
  <si>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</si>
  <si>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</si>
  <si>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</si>
  <si>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</si>
  <si>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</si>
  <si>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</si>
  <si>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</si>
  <si>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</si>
  <si>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</si>
  <si>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</si>
  <si>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</si>
  <si>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</si>
  <si>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</si>
  <si>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</si>
  <si>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</si>
  <si>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</si>
  <si>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</si>
  <si>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</si>
  <si>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</si>
  <si>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</si>
  <si>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</si>
  <si>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</si>
  <si>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</si>
  <si>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</si>
  <si>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</si>
  <si>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</si>
  <si>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</si>
  <si>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</si>
  <si>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</si>
  <si>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</si>
  <si>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</si>
  <si>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</si>
  <si>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</si>
  <si>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</si>
  <si>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</si>
  <si>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</si>
  <si>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</si>
  <si>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</si>
  <si>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</si>
  <si>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</si>
  <si>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</si>
  <si>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</si>
  <si>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</si>
  <si>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</si>
  <si>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</si>
  <si>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</si>
  <si>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</si>
  <si>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</si>
  <si>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</si>
  <si>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</si>
  <si>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</si>
  <si>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</si>
  <si>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</si>
  <si>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</si>
  <si>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</si>
  <si>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</si>
  <si>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</si>
  <si>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</si>
  <si>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</si>
  <si>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</si>
  <si>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</si>
  <si>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</si>
  <si>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</si>
  <si>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</si>
  <si>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</si>
  <si>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</si>
  <si>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</si>
  <si>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</si>
  <si>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</si>
  <si>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</si>
  <si>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</si>
  <si>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</si>
  <si>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</si>
  <si>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</si>
  <si>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</si>
  <si>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</si>
  <si>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</si>
  <si>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</si>
  <si>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</si>
  <si>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</si>
  <si>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</si>
  <si>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</si>
  <si>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</si>
  <si>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</si>
  <si>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</si>
  <si>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</si>
  <si>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</si>
  <si>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</si>
  <si>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</si>
  <si>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</si>
  <si>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</si>
  <si>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</si>
  <si>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</si>
  <si>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</si>
  <si>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</si>
  <si>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</si>
  <si>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</si>
  <si>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</si>
  <si>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</si>
  <si>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</si>
  <si>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</si>
  <si>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</si>
  <si>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</si>
  <si>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</si>
  <si>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</si>
  <si>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</si>
  <si>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</si>
  <si>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</si>
  <si>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</si>
  <si>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</si>
  <si>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</si>
  <si>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</si>
  <si>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</si>
  <si>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</si>
  <si>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</si>
  <si>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</si>
  <si>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</si>
  <si>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</si>
  <si>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</si>
  <si>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</si>
  <si>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</si>
  <si>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</si>
  <si>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</si>
  <si>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</si>
  <si>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</si>
  <si>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</si>
  <si>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</si>
  <si>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</si>
  <si>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</si>
  <si>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</si>
  <si>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</si>
  <si>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</si>
  <si>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</si>
  <si>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</si>
  <si>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</si>
  <si>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</si>
  <si>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</si>
  <si>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</si>
  <si>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</si>
  <si>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</si>
  <si>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</si>
  <si>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</si>
  <si>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</si>
  <si>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</si>
  <si>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</si>
  <si>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</si>
  <si>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</si>
  <si>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</si>
  <si>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</si>
  <si>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</si>
  <si>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</si>
  <si>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</si>
  <si>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</si>
  <si>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</si>
  <si>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</si>
  <si>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</si>
  <si>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</si>
  <si>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</si>
  <si>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</si>
  <si>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</si>
  <si>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</si>
  <si>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</si>
  <si>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</si>
  <si>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</si>
  <si>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</si>
  <si>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</si>
  <si>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</si>
  <si>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</si>
  <si>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</si>
  <si>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</si>
  <si>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</si>
  <si>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</si>
  <si>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</si>
  <si>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</si>
  <si>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</si>
  <si>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</si>
  <si>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</si>
  <si>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</si>
  <si>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</si>
  <si>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</si>
  <si>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</si>
  <si>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</si>
  <si>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</si>
  <si>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</si>
  <si>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</si>
  <si>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</si>
  <si>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</si>
  <si>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</si>
  <si>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</si>
  <si>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</si>
  <si>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</si>
  <si>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</si>
  <si>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</si>
  <si>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</si>
  <si>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</si>
  <si>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</si>
  <si>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</si>
  <si>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</si>
  <si>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</si>
  <si>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</si>
  <si>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</si>
  <si>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</si>
  <si>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</si>
  <si>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</si>
  <si>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</si>
  <si>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</si>
  <si>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</si>
  <si>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</si>
  <si>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</si>
  <si>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</si>
  <si>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</si>
  <si>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</si>
  <si>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</si>
  <si>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</si>
  <si>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</si>
  <si>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</si>
  <si>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</si>
  <si>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</si>
  <si>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</si>
  <si>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</si>
  <si>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</si>
  <si>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</si>
  <si>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</si>
  <si>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</si>
  <si>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</si>
  <si>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</si>
  <si>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</si>
  <si>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</si>
  <si>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</si>
  <si>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</si>
  <si>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</si>
  <si>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</si>
  <si>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</si>
  <si>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</si>
  <si>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</si>
  <si>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</si>
  <si>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</si>
  <si>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</si>
  <si>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</si>
  <si>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</si>
  <si>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</si>
  <si>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</si>
  <si>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</si>
  <si>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</si>
  <si>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</si>
  <si>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</si>
  <si>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</si>
  <si>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</si>
  <si>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</si>
  <si>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</si>
  <si>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</si>
  <si>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</si>
  <si>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</si>
  <si>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</si>
  <si>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</si>
  <si>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</si>
  <si>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</si>
  <si>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</si>
  <si>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</si>
  <si>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</si>
  <si>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</si>
  <si>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</si>
  <si>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</si>
  <si>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</si>
  <si>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</si>
  <si>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</si>
  <si>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</si>
  <si>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</si>
  <si>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</si>
  <si>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</si>
  <si>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</si>
  <si>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</si>
  <si>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</si>
  <si>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</si>
  <si>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</si>
  <si>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</si>
  <si>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</si>
  <si>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</si>
  <si>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</si>
  <si>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</si>
  <si>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</si>
  <si>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</si>
  <si>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</si>
  <si>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</si>
  <si>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</si>
  <si>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</si>
  <si>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</si>
  <si>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</si>
  <si>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</si>
  <si>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</si>
  <si>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</si>
  <si>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</si>
  <si>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</si>
  <si>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</si>
  <si>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</si>
  <si>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</si>
  <si>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</si>
  <si>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</si>
  <si>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</si>
  <si>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</si>
  <si>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</si>
  <si>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</si>
  <si>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</si>
  <si>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</si>
  <si>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</si>
  <si>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</si>
  <si>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</si>
  <si>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</si>
  <si>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</si>
  <si>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</si>
  <si>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</si>
  <si>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</si>
  <si>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</si>
  <si>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</si>
  <si>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</si>
  <si>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</si>
  <si>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</si>
  <si>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</si>
  <si>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</si>
  <si>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</si>
  <si>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</si>
  <si>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</si>
  <si>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</si>
  <si>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</si>
  <si>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</si>
  <si>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</si>
  <si>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</si>
  <si>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</si>
  <si>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</si>
  <si>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</si>
  <si>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</si>
  <si>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</si>
  <si>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</si>
  <si>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</si>
  <si>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</si>
  <si>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</si>
  <si>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</si>
  <si>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</si>
  <si>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</si>
  <si>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</si>
  <si>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</si>
  <si>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</si>
  <si>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</si>
  <si>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</si>
  <si>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</si>
  <si>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</si>
  <si>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</si>
  <si>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</si>
  <si>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</si>
  <si>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</si>
  <si>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</si>
  <si>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</si>
  <si>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</si>
  <si>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</si>
  <si>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</si>
  <si>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</si>
  <si>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</si>
  <si>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</si>
  <si>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</si>
  <si>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</si>
  <si>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</si>
  <si>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</si>
  <si>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</si>
  <si>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</si>
  <si>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</si>
  <si>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</si>
  <si>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</si>
  <si>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</si>
  <si>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</si>
  <si>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</si>
  <si>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</si>
  <si>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</si>
  <si>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</si>
  <si>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</si>
  <si>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</si>
  <si>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</si>
  <si>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</si>
  <si>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</si>
  <si>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</si>
  <si>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</si>
  <si>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</si>
  <si>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</si>
  <si>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</si>
  <si>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</si>
  <si>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</si>
  <si>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</si>
  <si>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</si>
  <si>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</si>
  <si>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</si>
  <si>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</si>
  <si>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</si>
  <si>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</si>
  <si>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</si>
  <si>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</si>
  <si>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</si>
  <si>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</si>
  <si>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</si>
  <si>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</si>
  <si>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</si>
  <si>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</si>
  <si>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</si>
  <si>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</si>
  <si>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</si>
  <si>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</si>
  <si>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</si>
  <si>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</si>
  <si>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</si>
  <si>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</si>
  <si>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</si>
  <si>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</si>
  <si>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</si>
  <si>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</si>
  <si>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</si>
  <si>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</si>
  <si>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</si>
  <si>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</si>
  <si>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</si>
  <si>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</si>
  <si>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</si>
  <si>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</si>
  <si>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</si>
  <si>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</si>
  <si>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</si>
  <si>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</si>
  <si>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</si>
  <si>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</si>
  <si>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</si>
  <si>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</si>
  <si>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</si>
  <si>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</si>
  <si>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</si>
  <si>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</si>
  <si>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</si>
  <si>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</si>
  <si>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</si>
  <si>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</si>
  <si>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</si>
  <si>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</si>
  <si>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</si>
  <si>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</si>
  <si>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</si>
  <si>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</si>
  <si>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</si>
  <si>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</si>
  <si>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</si>
  <si>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</si>
  <si>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</si>
  <si>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</si>
  <si>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</si>
  <si>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</si>
  <si>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</si>
  <si>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</si>
  <si>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</si>
  <si>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</si>
  <si>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</si>
  <si>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</si>
  <si>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</si>
  <si>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</si>
  <si>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</si>
  <si>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</si>
  <si>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</si>
  <si>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</si>
  <si>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</si>
  <si>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</si>
  <si>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</si>
  <si>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</si>
  <si>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</si>
  <si>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</si>
  <si>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</si>
  <si>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</si>
  <si>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</si>
  <si>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</si>
  <si>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</si>
  <si>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</si>
  <si>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</si>
  <si>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</si>
  <si>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</si>
  <si>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</si>
  <si>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</si>
  <si>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</si>
  <si>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</si>
  <si>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</si>
  <si>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</si>
  <si>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</si>
  <si>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</si>
  <si>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</si>
  <si>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</si>
  <si>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</si>
  <si>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</si>
  <si>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</si>
  <si>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</si>
  <si>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</si>
  <si>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</si>
  <si>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</si>
  <si>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</si>
  <si>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</si>
  <si>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</si>
  <si>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</si>
  <si>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</si>
  <si>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</si>
  <si>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</si>
  <si>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</si>
  <si>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</si>
  <si>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</si>
  <si>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</si>
  <si>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</si>
  <si>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</si>
  <si>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</si>
  <si>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</si>
  <si>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</si>
  <si>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</si>
  <si>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</si>
  <si>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</si>
  <si>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</si>
  <si>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</si>
  <si>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</si>
  <si>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</si>
  <si>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</si>
  <si>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</si>
  <si>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</si>
  <si>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</si>
  <si>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</si>
  <si>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</si>
  <si>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</si>
  <si>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</si>
  <si>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</si>
  <si>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</si>
  <si>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</si>
  <si>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</si>
  <si>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</si>
  <si>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</si>
  <si>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</si>
  <si>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</si>
  <si>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</si>
  <si>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</si>
  <si>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</si>
  <si>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</si>
  <si>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</si>
  <si>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</si>
  <si>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</si>
  <si>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</si>
  <si>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</si>
  <si>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</si>
  <si>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</si>
  <si>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</si>
  <si>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</si>
  <si>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</si>
  <si>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</si>
  <si>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</si>
  <si>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</si>
  <si>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</si>
  <si>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</si>
  <si>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</si>
  <si>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</si>
  <si>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</si>
  <si>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</si>
  <si>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</si>
  <si>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</si>
  <si>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</si>
  <si>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</si>
  <si>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</si>
  <si>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</si>
  <si>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</si>
  <si>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</si>
  <si>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</si>
  <si>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</si>
  <si>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</si>
  <si>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</si>
  <si>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</si>
  <si>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</si>
  <si>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</si>
  <si>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</si>
  <si>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</si>
  <si>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</si>
  <si>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</si>
  <si>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</si>
  <si>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</si>
  <si>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</si>
  <si>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</si>
  <si>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</si>
  <si>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</si>
  <si>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</si>
  <si>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</si>
  <si>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</si>
  <si>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</si>
  <si>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</si>
  <si>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</si>
  <si>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</si>
  <si>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</si>
  <si>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</si>
  <si>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</si>
  <si>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</si>
  <si>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</si>
  <si>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</si>
  <si>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</si>
  <si>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</si>
  <si>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</si>
  <si>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</si>
  <si>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</si>
  <si>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</si>
  <si>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</si>
  <si>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</si>
  <si>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</si>
  <si>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</si>
  <si>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</si>
  <si>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</si>
  <si>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</si>
  <si>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</si>
  <si>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</si>
  <si>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</si>
  <si>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</si>
  <si>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</si>
  <si>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</si>
  <si>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</si>
  <si>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</si>
  <si>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</si>
  <si>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</si>
  <si>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</si>
  <si>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</si>
  <si>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</si>
  <si>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</si>
  <si>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</si>
  <si>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</si>
  <si>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</si>
  <si>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</si>
  <si>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</si>
  <si>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</si>
  <si>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</si>
  <si>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</si>
  <si>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</si>
  <si>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</si>
  <si>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</si>
  <si>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</si>
  <si>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</si>
  <si>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</si>
  <si>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</si>
  <si>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</si>
  <si>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</si>
  <si>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</si>
  <si>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</si>
  <si>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</si>
  <si>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</si>
  <si>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</si>
  <si>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</si>
  <si>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</si>
  <si>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</si>
  <si>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</si>
  <si>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</si>
  <si>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</si>
  <si>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</si>
  <si>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</si>
  <si>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</si>
  <si>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</si>
  <si>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</si>
  <si>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</si>
  <si>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</si>
  <si>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</si>
  <si>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</si>
  <si>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</si>
  <si>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</si>
  <si>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</si>
  <si>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</si>
  <si>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</si>
  <si>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</si>
  <si>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</si>
  <si>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</si>
  <si>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</si>
  <si>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</si>
  <si>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</si>
  <si>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</si>
  <si>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</si>
  <si>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</si>
  <si>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</si>
  <si>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</si>
  <si>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</si>
  <si>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</si>
  <si>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</si>
  <si>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</si>
  <si>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</si>
  <si>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</si>
  <si>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</si>
  <si>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</si>
  <si>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</si>
  <si>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</si>
  <si>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</si>
  <si>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</si>
  <si>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</si>
  <si>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</si>
  <si>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</si>
  <si>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</si>
  <si>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</si>
  <si>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</si>
  <si>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</si>
  <si>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</si>
  <si>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</si>
  <si>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</si>
  <si>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</si>
  <si>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</si>
  <si>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</si>
  <si>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</si>
  <si>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</si>
  <si>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</si>
  <si>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</si>
  <si>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</si>
  <si>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</si>
  <si>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</si>
  <si>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</si>
  <si>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</si>
  <si>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</si>
  <si>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</si>
  <si>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</si>
  <si>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</si>
  <si>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</si>
  <si>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</si>
  <si>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</si>
  <si>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</si>
  <si>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</si>
  <si>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</si>
  <si>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</si>
  <si>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</si>
  <si>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</si>
  <si>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</si>
  <si>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</si>
  <si>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</si>
  <si>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</si>
  <si>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</si>
  <si>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</si>
  <si>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</si>
  <si>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</si>
  <si>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</si>
  <si>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</si>
  <si>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</si>
  <si>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</si>
  <si>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</si>
  <si>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</si>
  <si>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</si>
  <si>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</si>
  <si>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</si>
  <si>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</si>
  <si>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</si>
  <si>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</si>
  <si>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</si>
  <si>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</si>
  <si>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</si>
  <si>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</si>
  <si>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</si>
  <si>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</si>
  <si>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</si>
  <si>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</si>
  <si>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</si>
  <si>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</si>
  <si>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</si>
  <si>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</si>
  <si>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</si>
  <si>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</si>
  <si>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</si>
  <si>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</si>
  <si>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</si>
  <si>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</si>
  <si>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</si>
  <si>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</si>
  <si>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</si>
  <si>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</si>
  <si>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</si>
  <si>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</si>
  <si>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</si>
  <si>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</si>
  <si>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</si>
  <si>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</si>
  <si>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</si>
  <si>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</si>
  <si>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</si>
  <si>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</si>
  <si>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</si>
  <si>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</si>
  <si>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</si>
  <si>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</si>
  <si>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</si>
  <si>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</si>
  <si>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</si>
  <si>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</si>
  <si>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</si>
  <si>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</si>
  <si>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</si>
  <si>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</si>
  <si>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</si>
  <si>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</si>
  <si>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</si>
  <si>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</si>
  <si>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</si>
  <si>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</si>
  <si>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</si>
  <si>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</si>
  <si>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</si>
  <si>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</si>
  <si>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</si>
  <si>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</si>
  <si>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</si>
  <si>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</si>
  <si>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</si>
  <si>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</si>
  <si>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</si>
  <si>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</si>
  <si>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</si>
  <si>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</si>
  <si>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</si>
  <si>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</si>
  <si>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</si>
  <si>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</si>
  <si>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</si>
  <si>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</si>
  <si>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</si>
  <si>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</si>
  <si>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</si>
  <si>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</si>
  <si>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</si>
  <si>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</si>
  <si>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</si>
  <si>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</si>
  <si>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</si>
  <si>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</si>
  <si>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</si>
  <si>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</si>
  <si>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</si>
  <si>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</si>
  <si>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</si>
  <si>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</si>
  <si>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</si>
  <si>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</si>
  <si>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</si>
  <si>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</si>
  <si>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</si>
  <si>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</si>
  <si>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</si>
  <si>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</si>
  <si>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</si>
  <si>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</si>
  <si>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</si>
  <si>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</si>
  <si>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</si>
  <si>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</si>
  <si>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</si>
  <si>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</si>
  <si>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</si>
  <si>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</si>
  <si>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</si>
  <si>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</si>
  <si>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</si>
  <si>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</si>
  <si>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</si>
  <si>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</si>
  <si>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</si>
  <si>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</si>
  <si>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</si>
  <si>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</si>
  <si>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</si>
  <si>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</si>
  <si>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</si>
  <si>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</si>
  <si>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</si>
  <si>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</si>
  <si>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</si>
  <si>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</si>
  <si>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</si>
  <si>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</si>
  <si>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</si>
  <si>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</si>
  <si>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</si>
  <si>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</si>
  <si>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</si>
  <si>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</si>
  <si>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</si>
  <si>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</si>
  <si>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</si>
  <si>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</si>
  <si>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</si>
  <si>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</si>
  <si>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</si>
  <si>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</si>
  <si>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</si>
  <si>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</si>
  <si>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</si>
  <si>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</si>
  <si>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</si>
  <si>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</si>
  <si>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</si>
  <si>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</si>
  <si>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</si>
  <si>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</si>
  <si>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</si>
  <si>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</si>
  <si>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</si>
  <si>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</si>
  <si>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</si>
  <si>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</si>
  <si>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</si>
  <si>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</si>
  <si>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</si>
  <si>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</si>
  <si>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</si>
  <si>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</si>
  <si>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</si>
  <si>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</si>
  <si>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</si>
  <si>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</si>
  <si>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</si>
  <si>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</si>
  <si>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</si>
  <si>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</si>
  <si>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</si>
  <si>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</si>
  <si>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</si>
  <si>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</si>
  <si>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</si>
  <si>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</si>
  <si>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</si>
  <si>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</si>
  <si>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</si>
  <si>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</si>
  <si>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</si>
  <si>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</si>
  <si>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</si>
  <si>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</si>
  <si>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</si>
  <si>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</si>
  <si>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</si>
  <si>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</si>
  <si>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</si>
  <si>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</si>
  <si>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</si>
  <si>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</si>
  <si>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</si>
  <si>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</si>
  <si>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</si>
  <si>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</si>
  <si>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</si>
  <si>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</si>
  <si>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</si>
  <si>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</si>
  <si>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</si>
  <si>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</si>
  <si>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</si>
  <si>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</si>
  <si>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</si>
  <si>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</si>
  <si>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</si>
  <si>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</si>
  <si>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</si>
  <si>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</si>
  <si>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</si>
  <si>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</si>
  <si>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</si>
  <si>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</si>
  <si>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</si>
  <si>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</si>
  <si>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</si>
  <si>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</si>
  <si>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</si>
  <si>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</si>
  <si>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</si>
  <si>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</si>
  <si>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</si>
  <si>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</si>
  <si>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</si>
  <si>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</si>
  <si>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</si>
  <si>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</si>
  <si>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</si>
  <si>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</si>
  <si>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</si>
  <si>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</si>
  <si>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</si>
  <si>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</si>
  <si>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</si>
  <si>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</si>
  <si>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</si>
  <si>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</si>
  <si>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</si>
  <si>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</si>
  <si>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</si>
  <si>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</si>
  <si>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</si>
  <si>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</si>
  <si>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</si>
  <si>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</si>
  <si>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</si>
  <si>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</si>
  <si>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</si>
  <si>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</si>
  <si>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</si>
  <si>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</si>
  <si>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</si>
  <si>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</si>
  <si>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</si>
  <si>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</si>
  <si>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</si>
  <si>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</si>
  <si>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</si>
  <si>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</si>
  <si>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</si>
  <si>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</si>
  <si>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</si>
  <si>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</si>
  <si>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</si>
  <si>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</si>
  <si>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</si>
  <si>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</si>
  <si>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</si>
  <si>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</si>
  <si>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</si>
  <si>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</si>
  <si>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</si>
  <si>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</si>
  <si>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</si>
  <si>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</si>
  <si>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</si>
  <si>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</si>
  <si>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</si>
  <si>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</si>
  <si>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</si>
  <si>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</si>
  <si>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</si>
  <si>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</si>
  <si>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</si>
  <si>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</si>
  <si>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</si>
  <si>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</si>
  <si>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</si>
  <si>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</si>
  <si>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</si>
  <si>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</si>
  <si>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</si>
  <si>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</si>
  <si>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</si>
  <si>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</si>
  <si>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</si>
  <si>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</si>
  <si>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</si>
  <si>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</si>
  <si>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</si>
  <si>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</si>
  <si>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</si>
  <si>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</si>
  <si>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</si>
  <si>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</si>
  <si>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</si>
  <si>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</si>
  <si>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</si>
  <si>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</si>
  <si>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</si>
  <si>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</si>
  <si>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</si>
  <si>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</si>
  <si>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</si>
  <si>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</si>
  <si>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</si>
  <si>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</si>
  <si>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</si>
  <si>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</si>
  <si>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</si>
  <si>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</si>
  <si>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</si>
  <si>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</si>
  <si>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</si>
  <si>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</si>
  <si>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</si>
  <si>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</si>
  <si>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</si>
  <si>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</si>
  <si>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</si>
  <si>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</si>
  <si>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</si>
  <si>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</si>
  <si>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</si>
  <si>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</si>
  <si>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</si>
  <si>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</si>
  <si>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</si>
  <si>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</si>
  <si>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</si>
  <si>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</si>
  <si>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</si>
  <si>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</si>
  <si>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</si>
  <si>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</si>
  <si>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</si>
  <si>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</si>
  <si>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</si>
  <si>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</si>
  <si>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</si>
  <si>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</si>
  <si>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</si>
  <si>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</si>
  <si>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</si>
  <si>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</si>
  <si>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</si>
  <si>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</si>
  <si>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</si>
  <si>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</si>
  <si>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</si>
  <si>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</si>
  <si>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</si>
  <si>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</si>
  <si>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</si>
  <si>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</si>
  <si>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</si>
  <si>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</si>
  <si>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</si>
  <si>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</si>
  <si>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</si>
  <si>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</si>
  <si>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</si>
  <si>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</si>
  <si>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</si>
  <si>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</si>
  <si>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</si>
  <si>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</si>
  <si>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</si>
  <si>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</si>
  <si>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</si>
  <si>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</si>
  <si>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</si>
  <si>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</si>
  <si>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</si>
  <si>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</si>
  <si>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</si>
  <si>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</si>
  <si>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</si>
  <si>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</si>
  <si>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</si>
  <si>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</si>
  <si>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</si>
  <si>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</si>
  <si>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</si>
  <si>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</si>
  <si>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</si>
  <si>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</si>
  <si>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</si>
  <si>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</si>
  <si>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</si>
  <si>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</si>
  <si>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</si>
  <si>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</si>
  <si>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</si>
  <si>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</si>
  <si>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</si>
  <si>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</si>
  <si>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</si>
  <si>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</si>
  <si>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</si>
  <si>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</si>
  <si>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</si>
  <si>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</si>
  <si>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</si>
  <si>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</si>
  <si>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</si>
  <si>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</si>
  <si>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</si>
  <si>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</si>
  <si>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</si>
  <si>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</si>
  <si>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</si>
  <si>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</si>
  <si>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</si>
  <si>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</si>
  <si>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</si>
  <si>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</si>
  <si>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</si>
  <si>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</si>
  <si>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</si>
  <si>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</si>
  <si>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</si>
  <si>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</si>
  <si>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</si>
  <si>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</si>
  <si>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</si>
  <si>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</si>
  <si>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</si>
  <si>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</si>
  <si>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</si>
  <si>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</si>
  <si>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</si>
  <si>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</si>
  <si>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</si>
  <si>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</si>
  <si>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</si>
  <si>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</si>
  <si>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</si>
  <si>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</si>
  <si>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</si>
  <si>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</si>
  <si>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</si>
  <si>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</si>
  <si>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</si>
  <si>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</si>
  <si>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</si>
  <si>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</si>
  <si>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</si>
  <si>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</si>
  <si>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</si>
  <si>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</si>
  <si>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</si>
  <si>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</si>
  <si>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</si>
  <si>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</si>
  <si>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</si>
  <si>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</si>
  <si>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</si>
  <si>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</si>
  <si>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</si>
  <si>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</si>
  <si>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</si>
  <si>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</si>
  <si>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</si>
  <si>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</si>
  <si>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</si>
  <si>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</si>
  <si>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</si>
  <si>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</si>
  <si>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</si>
  <si>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</si>
  <si>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</si>
  <si>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</si>
  <si>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</si>
  <si>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</si>
  <si>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</si>
  <si>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</si>
  <si>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</si>
  <si>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</si>
  <si>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</si>
  <si>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</si>
  <si>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</si>
  <si>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</si>
  <si>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</si>
  <si>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</si>
  <si>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</si>
  <si>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</si>
  <si>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</si>
  <si>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</si>
  <si>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</si>
  <si>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</si>
  <si>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</si>
  <si>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</si>
  <si>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</si>
  <si>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</si>
  <si>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</si>
  <si>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</si>
  <si>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</si>
  <si>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</si>
  <si>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</si>
  <si>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</si>
  <si>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</si>
  <si>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</si>
  <si>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</si>
  <si>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</si>
  <si>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</si>
  <si>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</si>
  <si>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</si>
  <si>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</si>
  <si>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</si>
  <si>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</si>
  <si>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</si>
  <si>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</si>
  <si>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</si>
  <si>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</si>
  <si>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</si>
  <si>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</si>
  <si>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</si>
  <si>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</si>
  <si>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</si>
  <si>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</si>
  <si>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</si>
  <si>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</si>
  <si>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</si>
  <si>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</si>
  <si>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</si>
  <si>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</si>
  <si>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</si>
  <si>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</si>
  <si>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</si>
  <si>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</si>
  <si>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</si>
  <si>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</si>
  <si>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</si>
  <si>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</si>
  <si>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</si>
  <si>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</si>
  <si>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</si>
  <si>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</si>
  <si>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</si>
  <si>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</si>
  <si>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</si>
  <si>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</si>
  <si>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</si>
  <si>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</si>
  <si>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</si>
  <si>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</si>
  <si>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</si>
  <si>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</si>
  <si>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</si>
  <si>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</si>
  <si>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</si>
  <si>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</si>
  <si>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</si>
  <si>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</si>
  <si>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</si>
  <si>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</si>
  <si>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</si>
  <si>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</si>
  <si>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</si>
  <si>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</si>
  <si>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</si>
  <si>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</si>
  <si>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</si>
  <si>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</si>
  <si>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</si>
  <si>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</si>
  <si>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</si>
  <si>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</si>
  <si>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</si>
  <si>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</si>
  <si>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</si>
  <si>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</si>
  <si>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</si>
  <si>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</si>
  <si>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</si>
  <si>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</si>
  <si>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</si>
  <si>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</si>
  <si>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</si>
  <si>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</si>
  <si>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</si>
  <si>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</si>
  <si>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</si>
  <si>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</si>
  <si>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</si>
  <si>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</si>
  <si>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</si>
  <si>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</si>
  <si>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</si>
  <si>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</si>
  <si>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</si>
  <si>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</si>
  <si>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</si>
  <si>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</si>
  <si>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</si>
  <si>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</si>
  <si>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</si>
  <si>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</si>
  <si>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</si>
  <si>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</si>
  <si>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</si>
  <si>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</si>
  <si>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</si>
  <si>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</si>
  <si>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</si>
  <si>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</si>
  <si>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</si>
  <si>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</si>
  <si>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</si>
  <si>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</si>
  <si>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</si>
  <si>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</si>
  <si>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</si>
  <si>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</si>
  <si>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</si>
  <si>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</si>
  <si>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</si>
  <si>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</si>
  <si>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</si>
  <si>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</si>
  <si>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</si>
  <si>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</si>
  <si>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</si>
  <si>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</si>
  <si>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</si>
  <si>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</si>
  <si>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</si>
  <si>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</si>
  <si>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</si>
  <si>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</si>
  <si>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</si>
  <si>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</si>
  <si>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</si>
  <si>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</si>
  <si>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</si>
  <si>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</si>
  <si>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</si>
  <si>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</si>
  <si>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</si>
  <si>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</si>
  <si>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</si>
  <si>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</si>
  <si>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</si>
  <si>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</si>
  <si>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</si>
  <si>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</si>
  <si>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</si>
  <si>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</si>
  <si>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</si>
  <si>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</si>
  <si>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</si>
  <si>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</si>
  <si>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</si>
  <si>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</si>
  <si>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</si>
  <si>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</si>
  <si>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</si>
  <si>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</si>
  <si>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</si>
  <si>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</si>
  <si>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</si>
  <si>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</si>
  <si>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</si>
  <si>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</si>
  <si>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</si>
  <si>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</si>
  <si>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</si>
  <si>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</si>
  <si>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</si>
  <si>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</si>
  <si>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</si>
  <si>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</si>
  <si>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</si>
  <si>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</si>
  <si>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</si>
  <si>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</si>
  <si>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</si>
  <si>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</si>
  <si>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</si>
  <si>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</si>
  <si>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</si>
  <si>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</si>
  <si>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</si>
  <si>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</si>
  <si>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</si>
  <si>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</si>
  <si>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</si>
  <si>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</si>
  <si>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</si>
  <si>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</si>
  <si>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</si>
  <si>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</si>
  <si>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</si>
  <si>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</si>
  <si>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</si>
  <si>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</si>
  <si>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</si>
  <si>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</si>
  <si>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</si>
  <si>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</si>
  <si>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</si>
  <si>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</si>
  <si>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</si>
  <si>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</si>
  <si>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</si>
  <si>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</si>
  <si>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</si>
  <si>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</si>
  <si>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</si>
  <si>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</si>
  <si>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</si>
  <si>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</si>
  <si>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</si>
  <si>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</si>
  <si>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</si>
  <si>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</si>
  <si>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</si>
  <si>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</si>
  <si>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</si>
  <si>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</si>
  <si>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</si>
  <si>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</si>
  <si>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</si>
  <si>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</si>
  <si>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</si>
  <si>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</si>
  <si>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</si>
  <si>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</si>
  <si>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</si>
  <si>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</si>
  <si>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</si>
  <si>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</si>
  <si>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</si>
  <si>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</si>
  <si>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</si>
  <si>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</si>
  <si>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</si>
  <si>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</si>
  <si>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</si>
  <si>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</si>
  <si>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</si>
  <si>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</si>
  <si>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</si>
  <si>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</si>
  <si>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</si>
  <si>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</si>
  <si>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</si>
  <si>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</si>
  <si>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</si>
  <si>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</si>
  <si>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</si>
  <si>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</si>
  <si>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</si>
  <si>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</si>
  <si>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</si>
  <si>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</si>
  <si>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</si>
  <si>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</si>
  <si>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</si>
  <si>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</si>
  <si>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</si>
  <si>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</si>
  <si>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</si>
  <si>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</si>
  <si>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</si>
  <si>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</si>
  <si>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</si>
  <si>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</si>
  <si>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</si>
  <si>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</si>
  <si>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</si>
  <si>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</si>
  <si>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</si>
  <si>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</si>
  <si>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</si>
  <si>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</si>
  <si>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</si>
  <si>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</si>
  <si>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</si>
  <si>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</si>
  <si>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</si>
  <si>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</si>
  <si>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</si>
  <si>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</si>
  <si>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</si>
  <si>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</si>
  <si>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</si>
  <si>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</si>
  <si>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</si>
  <si>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</si>
  <si>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</si>
  <si>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</si>
  <si>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</si>
  <si>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</si>
  <si>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</si>
  <si>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</si>
  <si>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</si>
  <si>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</si>
  <si>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</si>
  <si>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</si>
  <si>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</si>
  <si>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</si>
  <si>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</si>
  <si>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</si>
  <si>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</si>
  <si>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</si>
  <si>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</si>
  <si>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</si>
  <si>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</si>
  <si>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</si>
  <si>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</si>
  <si>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</si>
  <si>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</si>
  <si>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</si>
  <si>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</si>
  <si>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</si>
  <si>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</si>
  <si>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</si>
  <si>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</si>
  <si>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</si>
  <si>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</si>
  <si>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</si>
  <si>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</si>
  <si>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</si>
  <si>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</si>
  <si>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</si>
  <si>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</si>
  <si>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</si>
  <si>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</si>
  <si>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</si>
  <si>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</si>
  <si>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</si>
  <si>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</si>
  <si>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</si>
  <si>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</si>
  <si>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</si>
  <si>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</si>
  <si>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</si>
  <si>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</si>
  <si>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</si>
  <si>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</si>
  <si>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</si>
  <si>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</si>
  <si>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</si>
  <si>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</si>
  <si>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</si>
  <si>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</si>
  <si>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</si>
  <si>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</si>
  <si>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</si>
  <si>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</si>
  <si>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</si>
  <si>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</si>
  <si>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</si>
  <si>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</si>
  <si>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</si>
  <si>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</si>
  <si>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</si>
  <si>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</si>
  <si>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</si>
  <si>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</si>
  <si>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</si>
  <si>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</si>
  <si>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</si>
  <si>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</si>
  <si>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</si>
  <si>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</si>
  <si>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</si>
  <si>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</si>
  <si>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</si>
  <si>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</si>
  <si>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</si>
  <si>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</si>
  <si>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</si>
  <si>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</si>
  <si>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</si>
  <si>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</si>
  <si>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</si>
  <si>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</si>
  <si>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</si>
  <si>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</si>
  <si>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</si>
  <si>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</si>
  <si>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</si>
  <si>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</si>
  <si>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</si>
  <si>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</si>
  <si>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</si>
  <si>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</si>
  <si>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</si>
  <si>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</si>
  <si>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</si>
  <si>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</si>
  <si>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</si>
  <si>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</si>
  <si>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</si>
  <si>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</si>
  <si>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</si>
  <si>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</si>
  <si>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</si>
  <si>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</si>
  <si>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</si>
  <si>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</si>
  <si>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</si>
  <si>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</si>
  <si>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</si>
  <si>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</si>
  <si>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</si>
  <si>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</si>
  <si>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</si>
  <si>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</si>
  <si>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</si>
  <si>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</si>
  <si>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</si>
  <si>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</si>
  <si>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</si>
  <si>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</si>
  <si>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</si>
  <si>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</si>
  <si>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</si>
  <si>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</si>
  <si>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</si>
  <si>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</si>
  <si>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</si>
  <si>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</si>
  <si>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</si>
  <si>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</si>
  <si>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</si>
  <si>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</si>
  <si>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</si>
  <si>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</si>
  <si>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</si>
  <si>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</si>
  <si>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</si>
  <si>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</si>
  <si>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</si>
  <si>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</si>
  <si>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</si>
  <si>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</si>
  <si>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</si>
  <si>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</si>
  <si>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</si>
  <si>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</si>
  <si>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</si>
  <si>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</si>
  <si>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</si>
  <si>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</si>
  <si>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</si>
  <si>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</si>
  <si>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</si>
  <si>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</si>
  <si>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</si>
  <si>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</si>
  <si>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</si>
  <si>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</si>
  <si>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</si>
  <si>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</si>
  <si>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</si>
  <si>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</si>
  <si>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</si>
  <si>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</si>
  <si>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</si>
  <si>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</si>
  <si>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</si>
  <si>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</si>
  <si>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</si>
  <si>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</si>
  <si>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</si>
  <si>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</si>
  <si>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</si>
  <si>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</si>
  <si>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</si>
  <si>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</si>
  <si>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</si>
  <si>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</si>
  <si>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</si>
  <si>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</si>
  <si>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</si>
  <si>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</si>
  <si>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</si>
  <si>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</si>
  <si>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</si>
  <si>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</si>
  <si>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</si>
  <si>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</si>
  <si>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</si>
  <si>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</si>
  <si>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</si>
  <si>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</si>
  <si>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</si>
  <si>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</si>
  <si>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</si>
  <si>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</si>
  <si>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</si>
  <si>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</si>
  <si>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</si>
  <si>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</si>
  <si>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</si>
  <si>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</si>
  <si>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</si>
  <si>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</si>
  <si>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</si>
  <si>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</si>
  <si>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</si>
  <si>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</si>
  <si>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</si>
  <si>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</si>
  <si>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</si>
  <si>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</si>
  <si>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</si>
  <si>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</si>
  <si>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</si>
  <si>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</si>
  <si>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</si>
  <si>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</si>
  <si>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</si>
  <si>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</si>
  <si>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</si>
  <si>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</si>
  <si>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</si>
  <si>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</si>
  <si>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</si>
  <si>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</si>
  <si>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</si>
  <si>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</si>
  <si>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</si>
  <si>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</si>
  <si>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</si>
  <si>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</si>
  <si>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</si>
  <si>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</si>
  <si>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</si>
  <si>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</si>
  <si>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</si>
  <si>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</si>
  <si>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</si>
  <si>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</si>
  <si>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</si>
  <si>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</si>
  <si>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</si>
  <si>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</si>
  <si>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</si>
  <si>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</si>
  <si>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</si>
  <si>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</si>
  <si>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</si>
  <si>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</si>
  <si>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</si>
  <si>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</si>
  <si>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</si>
  <si>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</si>
  <si>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</si>
  <si>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</si>
  <si>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</si>
  <si>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</si>
  <si>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</si>
  <si>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</si>
  <si>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</si>
  <si>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</si>
  <si>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</si>
  <si>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</si>
  <si>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</si>
  <si>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</si>
  <si>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</si>
  <si>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</si>
  <si>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</si>
  <si>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</si>
  <si>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</si>
  <si>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</si>
  <si>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</si>
  <si>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</si>
  <si>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</si>
  <si>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</si>
  <si>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</si>
  <si>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</si>
  <si>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</si>
  <si>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</si>
  <si>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</si>
  <si>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</si>
  <si>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</si>
  <si>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</si>
  <si>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</si>
  <si>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</si>
  <si>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</si>
  <si>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</si>
  <si>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</si>
  <si>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</si>
  <si>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</si>
  <si>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</si>
  <si>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</si>
  <si>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</si>
  <si>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</si>
  <si>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</si>
  <si>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</si>
  <si>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</si>
  <si>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</si>
  <si>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</si>
  <si>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</si>
  <si>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</si>
  <si>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</si>
  <si>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</si>
  <si>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</si>
  <si>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</si>
  <si>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</si>
  <si>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</si>
  <si>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</si>
  <si>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</si>
  <si>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</si>
  <si>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</si>
  <si>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</si>
  <si>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</si>
  <si>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</si>
  <si>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</si>
  <si>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</si>
  <si>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</si>
  <si>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</si>
  <si>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</si>
  <si>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</si>
  <si>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</si>
  <si>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</si>
  <si>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</si>
  <si>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</si>
  <si>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</si>
  <si>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</si>
  <si>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</si>
  <si>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</si>
  <si>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</si>
  <si>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</si>
  <si>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</si>
  <si>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</si>
  <si>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</si>
  <si>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</si>
  <si>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</si>
  <si>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</si>
  <si>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</si>
  <si>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</si>
  <si>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</si>
  <si>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</si>
  <si>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</si>
  <si>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</si>
  <si>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</si>
  <si>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</si>
  <si>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</si>
  <si>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</si>
  <si>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</si>
  <si>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</si>
  <si>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</si>
  <si>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</si>
  <si>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</si>
  <si>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</si>
  <si>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</si>
  <si>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</si>
  <si>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</si>
  <si>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</si>
  <si>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</si>
  <si>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</si>
  <si>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</si>
  <si>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</si>
  <si>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</si>
  <si>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</si>
  <si>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</si>
  <si>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</si>
  <si>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</si>
  <si>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</si>
  <si>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</si>
  <si>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</si>
  <si>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</si>
  <si>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</si>
  <si>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</si>
  <si>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</si>
  <si>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</si>
  <si>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</si>
  <si>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</si>
  <si>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</si>
  <si>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</si>
  <si>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</si>
  <si>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</si>
  <si>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</si>
  <si>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</si>
  <si>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</si>
  <si>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</si>
  <si>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</si>
  <si>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</si>
  <si>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</si>
  <si>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</si>
  <si>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</si>
  <si>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</si>
  <si>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</si>
  <si>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</si>
  <si>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</si>
  <si>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</si>
  <si>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</si>
  <si>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</si>
  <si>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</si>
  <si>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</si>
  <si>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</si>
  <si>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</si>
  <si>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</si>
  <si>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</si>
  <si>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</si>
  <si>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</si>
  <si>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</si>
  <si>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</si>
  <si>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</si>
  <si>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</si>
  <si>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</si>
  <si>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</si>
  <si>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</si>
  <si>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</si>
  <si>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</si>
  <si>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</si>
  <si>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</si>
  <si>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</si>
  <si>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</si>
  <si>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</si>
  <si>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</si>
  <si>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</si>
  <si>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</si>
  <si>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</si>
  <si>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</si>
  <si>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</si>
  <si>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</si>
  <si>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</si>
  <si>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</si>
  <si>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</si>
  <si>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</si>
  <si>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</si>
  <si>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</si>
  <si>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</si>
  <si>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</si>
  <si>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</si>
  <si>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</si>
  <si>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</si>
  <si>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</si>
  <si>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</si>
  <si>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</si>
  <si>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</si>
  <si>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</si>
  <si>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</si>
  <si>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</si>
  <si>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</si>
  <si>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</si>
  <si>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</si>
  <si>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</si>
  <si>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</si>
  <si>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</si>
  <si>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</si>
  <si>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</si>
  <si>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</si>
  <si>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</si>
  <si>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</si>
  <si>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</si>
  <si>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</si>
  <si>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</si>
  <si>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</si>
  <si>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</si>
  <si>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</si>
  <si>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</si>
  <si>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</si>
  <si>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</si>
  <si>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</si>
  <si>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</si>
  <si>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</si>
  <si>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</si>
  <si>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</si>
  <si>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</si>
  <si>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</si>
  <si>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</si>
  <si>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</si>
  <si>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</si>
  <si>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</si>
  <si>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</si>
  <si>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</si>
  <si>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</si>
  <si>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</si>
  <si>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</si>
  <si>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</si>
  <si>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</si>
  <si>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</si>
  <si>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</si>
  <si>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</si>
  <si>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</si>
  <si>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</si>
  <si>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</si>
  <si>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</si>
  <si>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</si>
  <si>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</si>
  <si>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</si>
  <si>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</si>
  <si>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</si>
  <si>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</si>
  <si>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</si>
  <si>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</si>
  <si>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</si>
  <si>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</si>
  <si>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</si>
  <si>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</si>
  <si>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</si>
  <si>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</si>
  <si>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</si>
  <si>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</si>
  <si>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</si>
  <si>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</si>
  <si>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</si>
  <si>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</si>
  <si>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</si>
  <si>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</si>
  <si>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</si>
  <si>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</si>
  <si>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</si>
  <si>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</si>
  <si>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</si>
  <si>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</si>
  <si>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</si>
  <si>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</si>
  <si>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</si>
  <si>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</si>
  <si>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</si>
  <si>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</si>
  <si>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</si>
  <si>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</si>
  <si>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</si>
  <si>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</si>
  <si>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</si>
  <si>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</si>
  <si>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</si>
  <si>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</si>
  <si>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</si>
  <si>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</si>
  <si>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</si>
  <si>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</si>
  <si>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</si>
  <si>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</si>
  <si>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</si>
  <si>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</si>
  <si>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</si>
  <si>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</si>
  <si>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</si>
  <si>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</si>
  <si>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</si>
  <si>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</si>
  <si>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</si>
  <si>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</si>
  <si>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</si>
  <si>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</si>
  <si>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</si>
  <si>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</si>
  <si>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</si>
  <si>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</si>
  <si>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</si>
  <si>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</si>
  <si>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</si>
  <si>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</si>
  <si>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</si>
  <si>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</si>
  <si>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</si>
  <si>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</si>
  <si>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</si>
  <si>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</si>
  <si>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</si>
  <si>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</si>
  <si>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</si>
  <si>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</si>
  <si>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</si>
  <si>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</si>
  <si>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</si>
  <si>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</si>
  <si>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</si>
  <si>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</si>
  <si>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</si>
  <si>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</si>
  <si>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</si>
  <si>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</si>
  <si>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</si>
  <si>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</si>
  <si>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</si>
  <si>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</si>
  <si>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</si>
  <si>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</si>
  <si>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</si>
  <si>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</si>
  <si>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</si>
  <si>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</si>
  <si>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</si>
  <si>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</si>
  <si>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</si>
  <si>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</si>
  <si>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</si>
  <si>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</si>
  <si>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</si>
  <si>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</si>
  <si>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</si>
  <si>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</si>
  <si>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</si>
  <si>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</si>
  <si>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</si>
  <si>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</si>
  <si>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</si>
  <si>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</si>
  <si>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</si>
  <si>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</si>
  <si>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</si>
  <si>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</si>
  <si>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</si>
  <si>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</si>
  <si>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</si>
  <si>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</si>
  <si>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</si>
  <si>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</si>
  <si>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</si>
  <si>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</si>
  <si>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</si>
  <si>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</si>
  <si>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</si>
  <si>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</si>
  <si>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</si>
  <si>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</si>
  <si>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</si>
  <si>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</si>
  <si>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</si>
  <si>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</si>
  <si>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</si>
  <si>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</si>
  <si>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</si>
  <si>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</si>
  <si>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</si>
  <si>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</si>
  <si>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</si>
  <si>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</si>
  <si>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</si>
  <si>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</si>
  <si>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</si>
  <si>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</si>
  <si>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</si>
  <si>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</si>
  <si>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</si>
  <si>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</si>
  <si>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</si>
  <si>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</si>
  <si>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</si>
  <si>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</si>
  <si>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</si>
  <si>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</si>
  <si>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</si>
  <si>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</si>
  <si>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</si>
  <si>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</si>
  <si>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</si>
  <si>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</si>
  <si>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</si>
  <si>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</si>
  <si>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</si>
  <si>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</si>
  <si>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</si>
  <si>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</si>
  <si>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</si>
  <si>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</si>
  <si>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</si>
  <si>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</si>
  <si>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</si>
  <si>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</si>
  <si>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</si>
  <si>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</si>
  <si>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</si>
  <si>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</si>
  <si>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</si>
  <si>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</si>
  <si>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</si>
  <si>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</si>
  <si>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</si>
  <si>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</si>
  <si>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</si>
  <si>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</si>
  <si>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</si>
  <si>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</si>
  <si>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</si>
  <si>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</si>
  <si>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</si>
  <si>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</si>
  <si>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</si>
  <si>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</si>
  <si>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</si>
  <si>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</si>
  <si>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</si>
  <si>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</si>
  <si>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</si>
  <si>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</si>
  <si>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</si>
  <si>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</si>
  <si>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</si>
  <si>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</si>
  <si>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</si>
  <si>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</si>
  <si>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</si>
  <si>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</si>
  <si>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</si>
  <si>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</si>
  <si>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</si>
  <si>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</si>
  <si>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</si>
  <si>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</si>
  <si>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</si>
  <si>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</si>
  <si>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</si>
  <si>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</si>
  <si>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</si>
  <si>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</si>
  <si>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</si>
  <si>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</si>
  <si>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</si>
  <si>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</si>
  <si>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</si>
  <si>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</si>
  <si>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</si>
  <si>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</si>
  <si>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</si>
  <si>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</si>
  <si>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</si>
  <si>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</si>
  <si>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</si>
  <si>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</si>
  <si>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</si>
  <si>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</si>
  <si>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</si>
  <si>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</si>
  <si>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</si>
  <si>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</si>
  <si>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</si>
  <si>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</si>
  <si>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</si>
  <si>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</si>
  <si>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</si>
  <si>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</si>
  <si>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</si>
  <si>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</si>
  <si>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</si>
  <si>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</si>
  <si>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</si>
  <si>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</si>
  <si>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</si>
  <si>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</si>
  <si>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</si>
  <si>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</si>
  <si>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</si>
  <si>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</si>
  <si>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</si>
  <si>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</si>
  <si>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</si>
  <si>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</si>
  <si>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</si>
  <si>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</si>
  <si>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</si>
  <si>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</si>
  <si>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</si>
  <si>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</si>
  <si>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</si>
  <si>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</si>
  <si>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</si>
  <si>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</si>
  <si>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</si>
  <si>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</si>
  <si>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</si>
  <si>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</si>
  <si>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</si>
  <si>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</si>
  <si>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</si>
  <si>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</si>
  <si>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</si>
  <si>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</si>
  <si>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</si>
  <si>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</si>
  <si>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</si>
  <si>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</si>
  <si>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</si>
  <si>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</si>
  <si>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</si>
  <si>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</si>
  <si>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</si>
  <si>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</si>
  <si>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</si>
  <si>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</si>
  <si>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</si>
  <si>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</si>
  <si>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</si>
  <si>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</si>
  <si>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</si>
  <si>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</si>
  <si>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</si>
  <si>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</si>
  <si>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</si>
  <si>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</si>
  <si>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</si>
  <si>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</si>
  <si>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</si>
  <si>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</si>
  <si>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</si>
  <si>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</si>
  <si>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</si>
  <si>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</si>
  <si>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</si>
  <si>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</si>
  <si>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</si>
  <si>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</si>
  <si>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</si>
  <si>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</si>
  <si>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</si>
  <si>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</si>
  <si>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</si>
  <si>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</si>
  <si>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</si>
  <si>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</si>
  <si>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</si>
  <si>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</si>
  <si>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</si>
  <si>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</si>
  <si>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</si>
  <si>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</si>
  <si>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</si>
  <si>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</si>
  <si>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</si>
  <si>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</si>
  <si>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</si>
  <si>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</si>
  <si>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</si>
  <si>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</si>
  <si>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</si>
  <si>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</si>
  <si>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</si>
  <si>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</si>
  <si>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</si>
  <si>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</si>
  <si>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</si>
  <si>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</si>
  <si>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</si>
  <si>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</si>
  <si>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</si>
  <si>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</si>
  <si>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</si>
  <si>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</si>
  <si>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</si>
  <si>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</si>
  <si>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</si>
  <si>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</si>
  <si>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</si>
  <si>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</si>
  <si>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</si>
  <si>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</si>
  <si>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</si>
  <si>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</si>
  <si>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</si>
  <si>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</si>
  <si>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</si>
  <si>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</si>
  <si>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</si>
  <si>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</si>
  <si>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</si>
  <si>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</si>
  <si>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</si>
  <si>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</si>
  <si>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</si>
  <si>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</si>
  <si>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</si>
  <si>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</si>
  <si>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</si>
  <si>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</si>
  <si>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</si>
  <si>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</si>
  <si>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</si>
  <si>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</si>
  <si>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</si>
  <si>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</si>
  <si>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</si>
  <si>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</si>
  <si>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</si>
  <si>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</si>
  <si>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</si>
  <si>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</si>
  <si>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</si>
  <si>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</si>
  <si>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</si>
  <si>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</si>
  <si>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</si>
  <si>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</si>
  <si>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</si>
  <si>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</si>
  <si>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</si>
  <si>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</si>
  <si>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</si>
  <si>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</si>
  <si>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</si>
  <si>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</si>
  <si>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</si>
  <si>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</si>
  <si>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</si>
  <si>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</si>
  <si>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</si>
  <si>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</si>
  <si>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</si>
  <si>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</si>
  <si>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</si>
  <si>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</si>
  <si>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</si>
  <si>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</si>
  <si>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</si>
  <si>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</si>
  <si>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</si>
  <si>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</si>
  <si>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</si>
  <si>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</si>
  <si>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</si>
  <si>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</si>
  <si>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</si>
  <si>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</si>
  <si>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</si>
  <si>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</si>
  <si>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</si>
  <si>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</si>
  <si>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</si>
  <si>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</si>
  <si>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</si>
  <si>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</si>
  <si>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</si>
  <si>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</si>
  <si>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</si>
  <si>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</si>
  <si>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</si>
  <si>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</si>
  <si>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</si>
  <si>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</si>
  <si>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</si>
  <si>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</si>
  <si>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</si>
  <si>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</si>
  <si>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</si>
  <si>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</si>
  <si>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</si>
  <si>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</si>
  <si>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</si>
  <si>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</si>
  <si>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</si>
  <si>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</si>
  <si>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</si>
  <si>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</si>
  <si>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</si>
  <si>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</si>
  <si>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</si>
  <si>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</si>
  <si>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</si>
  <si>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</si>
  <si>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</si>
  <si>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</si>
  <si>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</si>
  <si>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</si>
  <si>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</si>
  <si>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</si>
  <si>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</si>
  <si>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</si>
  <si>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</si>
  <si>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</si>
  <si>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</si>
  <si>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</si>
  <si>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</si>
  <si>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</si>
  <si>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</si>
  <si>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</si>
  <si>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</si>
  <si>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</si>
  <si>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</si>
  <si>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</si>
  <si>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</si>
  <si>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</si>
  <si>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</si>
  <si>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</si>
  <si>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</si>
  <si>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</si>
  <si>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</si>
  <si>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</si>
  <si>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</si>
  <si>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</si>
  <si>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</si>
  <si>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</si>
  <si>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</si>
  <si>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</si>
  <si>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</si>
  <si>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</si>
  <si>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</si>
  <si>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</si>
  <si>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</si>
  <si>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</si>
  <si>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</si>
  <si>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</si>
  <si>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</si>
  <si>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</si>
  <si>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</si>
  <si>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</si>
  <si>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</si>
  <si>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</si>
  <si>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</si>
  <si>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</si>
  <si>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</si>
  <si>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</si>
  <si>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</si>
  <si>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</si>
  <si>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</si>
  <si>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</si>
  <si>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</si>
  <si>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</si>
  <si>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</si>
  <si>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</si>
  <si>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</si>
  <si>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</si>
  <si>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</si>
  <si>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</si>
  <si>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</si>
  <si>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</si>
  <si>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</si>
  <si>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</si>
  <si>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</si>
  <si>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</si>
  <si>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</si>
  <si>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</si>
  <si>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</si>
  <si>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</si>
  <si>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</si>
  <si>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</si>
  <si>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</si>
  <si>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</si>
  <si>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</si>
  <si>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</si>
  <si>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</si>
  <si>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</si>
  <si>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</si>
  <si>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</si>
  <si>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</si>
  <si>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</si>
  <si>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</si>
  <si>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</si>
  <si>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</si>
  <si>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</si>
  <si>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</si>
  <si>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</si>
  <si>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</si>
  <si>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</si>
  <si>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</si>
  <si>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</si>
  <si>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</si>
  <si>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</si>
  <si>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</si>
  <si>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</si>
  <si>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</si>
  <si>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</si>
  <si>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</si>
  <si>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</si>
  <si>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</si>
  <si>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</si>
  <si>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</si>
  <si>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</si>
  <si>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</si>
  <si>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</si>
  <si>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</si>
  <si>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</si>
  <si>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</si>
  <si>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</si>
  <si>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</si>
  <si>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</si>
  <si>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</si>
  <si>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</si>
  <si>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</si>
  <si>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</si>
  <si>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</si>
  <si>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</si>
  <si>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</si>
  <si>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</si>
  <si>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</si>
  <si>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</si>
  <si>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</si>
  <si>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</si>
  <si>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</si>
  <si>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</si>
  <si>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</si>
  <si>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</si>
  <si>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</si>
  <si>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</si>
  <si>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</si>
  <si>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</si>
  <si>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</si>
  <si>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</si>
  <si>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</si>
  <si>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</si>
  <si>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</si>
  <si>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</si>
  <si>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</si>
  <si>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</si>
  <si>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</si>
  <si>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</si>
  <si>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</si>
  <si>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</si>
  <si>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</si>
  <si>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</si>
  <si>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</si>
  <si>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</si>
  <si>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</si>
  <si>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</si>
  <si>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</si>
  <si>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</si>
  <si>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</si>
  <si>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</si>
  <si>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</si>
  <si>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</si>
  <si>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</si>
  <si>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</si>
  <si>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</si>
  <si>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</si>
  <si>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</si>
  <si>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</si>
  <si>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</si>
  <si>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</si>
  <si>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</si>
  <si>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</si>
  <si>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</si>
  <si>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</si>
  <si>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</si>
  <si>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</si>
  <si>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</si>
  <si>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</si>
  <si>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</si>
  <si>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</si>
  <si>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</si>
  <si>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</si>
  <si>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</si>
  <si>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</si>
  <si>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</si>
  <si>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</si>
  <si>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</si>
  <si>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</si>
  <si>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</si>
  <si>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</si>
  <si>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</si>
  <si>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</si>
  <si>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</si>
  <si>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</si>
  <si>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</si>
  <si>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</si>
  <si>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</si>
  <si>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</si>
  <si>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</si>
  <si>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</si>
  <si>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</si>
  <si>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</si>
  <si>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</si>
  <si>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</si>
  <si>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</si>
  <si>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</si>
  <si>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</si>
  <si>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</si>
  <si>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</si>
  <si>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</si>
  <si>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</si>
  <si>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</si>
  <si>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</si>
  <si>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</si>
  <si>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</si>
  <si>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</si>
  <si>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</si>
  <si>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</si>
  <si>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</si>
  <si>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</si>
  <si>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</si>
  <si>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</si>
  <si>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</si>
  <si>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</si>
  <si>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</si>
  <si>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</si>
  <si>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</si>
  <si>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</si>
  <si>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</si>
  <si>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</si>
  <si>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</si>
  <si>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</si>
  <si>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</si>
  <si>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</si>
  <si>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</si>
  <si>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</si>
  <si>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</si>
  <si>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</si>
  <si>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</si>
  <si>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</si>
  <si>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</si>
  <si>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</si>
  <si>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</si>
  <si>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</si>
  <si>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</si>
  <si>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</si>
  <si>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</si>
  <si>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</si>
  <si>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</si>
  <si>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</si>
  <si>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</si>
  <si>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</si>
  <si>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</si>
  <si>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</si>
  <si>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</si>
  <si>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</si>
  <si>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</si>
  <si>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</si>
  <si>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</si>
  <si>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</si>
  <si>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</si>
  <si>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</si>
  <si>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</si>
  <si>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</si>
  <si>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</si>
  <si>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</si>
  <si>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</si>
  <si>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</si>
  <si>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</si>
  <si>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</si>
  <si>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</si>
  <si>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</si>
  <si>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</si>
  <si>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</si>
  <si>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</si>
  <si>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</si>
  <si>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</si>
  <si>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</si>
  <si>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</si>
  <si>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</si>
  <si>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</si>
  <si>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</si>
  <si>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</si>
  <si>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</si>
  <si>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</si>
  <si>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</si>
  <si>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</si>
  <si>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</si>
  <si>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</si>
  <si>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</si>
  <si>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</si>
  <si>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</si>
  <si>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</si>
  <si>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</si>
  <si>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</si>
  <si>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</si>
  <si>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</si>
  <si>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</si>
  <si>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</si>
  <si>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</si>
  <si>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</si>
  <si>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</si>
  <si>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</si>
  <si>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</si>
  <si>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</si>
  <si>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</si>
  <si>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</si>
  <si>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</si>
  <si>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</si>
  <si>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</si>
  <si>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</si>
  <si>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</si>
  <si>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</si>
  <si>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</si>
  <si>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</si>
  <si>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</si>
  <si>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</si>
  <si>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</si>
  <si>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</si>
  <si>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</si>
  <si>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</si>
  <si>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</si>
  <si>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</si>
  <si>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</si>
  <si>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</si>
  <si>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</si>
  <si>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</si>
  <si>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</si>
  <si>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</si>
  <si>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</si>
  <si>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</si>
  <si>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</si>
  <si>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</si>
  <si>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</si>
  <si>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</si>
  <si>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</si>
  <si>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</si>
  <si>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</si>
  <si>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</si>
  <si>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</si>
  <si>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</si>
  <si>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</si>
  <si>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</si>
  <si>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</si>
  <si>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</si>
  <si>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</si>
  <si>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</si>
  <si>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</si>
  <si>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</si>
  <si>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</si>
  <si>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</si>
  <si>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</si>
  <si>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</si>
  <si>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</si>
  <si>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</si>
  <si>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</si>
  <si>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</si>
  <si>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</si>
  <si>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</si>
  <si>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</si>
  <si>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</si>
  <si>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</si>
  <si>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</si>
  <si>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</si>
  <si>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</si>
  <si>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</si>
  <si>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</si>
  <si>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</si>
  <si>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</si>
  <si>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</si>
  <si>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</si>
  <si>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</si>
  <si>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</si>
  <si>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</si>
  <si>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</si>
  <si>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</si>
  <si>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</si>
  <si>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</si>
  <si>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</si>
  <si>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</si>
  <si>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</si>
  <si>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</si>
  <si>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</si>
  <si>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</si>
  <si>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</si>
  <si>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</si>
  <si>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</si>
  <si>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</si>
  <si>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</si>
  <si>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</si>
  <si>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</si>
  <si>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</si>
  <si>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</si>
  <si>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</si>
  <si>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</si>
  <si>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</si>
  <si>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</si>
  <si>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</si>
  <si>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</si>
  <si>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</si>
  <si>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</si>
  <si>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</si>
  <si>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</si>
  <si>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</si>
  <si>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</si>
  <si>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</si>
  <si>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</si>
  <si>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</si>
  <si>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</si>
  <si>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</si>
  <si>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</si>
  <si>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</si>
  <si>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</si>
  <si>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</si>
  <si>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</si>
  <si>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</si>
  <si>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</si>
  <si>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</si>
  <si>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</si>
  <si>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</si>
  <si>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</si>
  <si>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</si>
  <si>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</si>
  <si>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</si>
  <si>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</si>
  <si>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</si>
  <si>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</si>
  <si>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</si>
  <si>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</si>
  <si>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</si>
  <si>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</si>
  <si>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</si>
  <si>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</si>
  <si>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</si>
  <si>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</si>
  <si>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</si>
  <si>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</si>
  <si>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</si>
  <si>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</si>
  <si>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</si>
  <si>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</si>
  <si>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</si>
  <si>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</si>
  <si>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</si>
  <si>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</si>
  <si>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</si>
  <si>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</si>
  <si>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</si>
  <si>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</si>
  <si>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</si>
  <si>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</si>
  <si>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</si>
  <si>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</si>
  <si>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</si>
  <si>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</si>
  <si>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</si>
  <si>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</si>
  <si>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</si>
  <si>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</si>
  <si>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</si>
  <si>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</si>
  <si>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</si>
  <si>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</si>
  <si>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</si>
  <si>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</si>
  <si>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</si>
  <si>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</si>
  <si>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</si>
  <si>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</si>
  <si>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</si>
  <si>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</si>
  <si>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</si>
  <si>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</si>
  <si>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</si>
  <si>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</si>
  <si>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</si>
  <si>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</si>
  <si>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</si>
  <si>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</si>
  <si>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</si>
  <si>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</si>
  <si>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</si>
  <si>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</si>
  <si>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</si>
  <si>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</si>
  <si>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</si>
  <si>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</si>
  <si>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</si>
  <si>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</si>
  <si>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</si>
  <si>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</si>
  <si>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</si>
  <si>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</si>
  <si>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</si>
  <si>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</si>
  <si>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</si>
  <si>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</si>
  <si>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</si>
  <si>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</si>
  <si>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</si>
  <si>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</si>
  <si>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</si>
  <si>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</si>
  <si>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</si>
  <si>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</si>
  <si>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</si>
  <si>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</si>
  <si>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</si>
  <si>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</si>
  <si>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</si>
  <si>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</si>
  <si>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</si>
  <si>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</si>
  <si>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</si>
  <si>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</si>
  <si>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</si>
  <si>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</si>
  <si>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</si>
  <si>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</si>
  <si>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</si>
  <si>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</si>
  <si>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</si>
  <si>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</si>
  <si>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</si>
  <si>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</si>
  <si>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</si>
  <si>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</si>
  <si>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</si>
  <si>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</si>
  <si>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</si>
  <si>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</si>
  <si>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</si>
  <si>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</si>
  <si>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</si>
  <si>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</si>
  <si>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</si>
  <si>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</si>
  <si>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</si>
  <si>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</si>
  <si>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</si>
  <si>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</si>
  <si>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</si>
  <si>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</si>
  <si>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</si>
  <si>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</si>
  <si>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</si>
  <si>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</si>
  <si>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</si>
  <si>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</si>
  <si>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</si>
  <si>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</si>
  <si>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</si>
  <si>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</si>
  <si>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</si>
  <si>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</si>
  <si>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</si>
  <si>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</si>
  <si>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</si>
  <si>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</si>
  <si>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</si>
  <si>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</si>
  <si>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</si>
  <si>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</si>
  <si>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</si>
  <si>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</si>
  <si>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</si>
  <si>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</si>
  <si>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</si>
  <si>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</si>
  <si>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</si>
  <si>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</si>
  <si>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</si>
  <si>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</si>
  <si>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</si>
  <si>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</si>
  <si>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</si>
  <si>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</si>
  <si>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</si>
  <si>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</si>
  <si>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</si>
  <si>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</si>
  <si>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</si>
  <si>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</si>
  <si>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</si>
  <si>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</si>
  <si>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</si>
  <si>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</si>
  <si>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</si>
  <si>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</si>
  <si>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</si>
  <si>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</si>
  <si>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</si>
  <si>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</si>
  <si>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</si>
  <si>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</si>
  <si>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</si>
  <si>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</si>
  <si>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</si>
  <si>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</si>
  <si>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</si>
  <si>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</si>
  <si>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</si>
  <si>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</si>
  <si>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</si>
  <si>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</si>
  <si>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</si>
  <si>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</si>
  <si>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</si>
  <si>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</si>
  <si>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</si>
  <si>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</si>
  <si>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</si>
  <si>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</si>
  <si>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</si>
  <si>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</si>
  <si>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</si>
  <si>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</si>
  <si>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</si>
  <si>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</si>
  <si>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</si>
  <si>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</si>
  <si>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</si>
  <si>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</si>
  <si>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</si>
  <si>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</si>
  <si>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</si>
  <si>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</si>
  <si>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</si>
  <si>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</si>
  <si>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</si>
  <si>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</si>
  <si>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</si>
  <si>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</si>
  <si>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</si>
  <si>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</si>
  <si>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</si>
  <si>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</si>
  <si>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</si>
  <si>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</si>
  <si>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</si>
  <si>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</si>
  <si>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</si>
  <si>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</si>
  <si>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</si>
  <si>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</si>
  <si>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</si>
  <si>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</si>
  <si>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</si>
  <si>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</si>
  <si>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</si>
  <si>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</si>
  <si>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</si>
  <si>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</si>
  <si>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</si>
  <si>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</si>
  <si>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</si>
  <si>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</si>
  <si>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</si>
  <si>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</si>
  <si>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</si>
  <si>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</si>
  <si>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</si>
  <si>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</si>
  <si>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</si>
  <si>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</si>
  <si>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</si>
  <si>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</si>
  <si>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</si>
  <si>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</si>
  <si>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</si>
  <si>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</si>
  <si>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</si>
  <si>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</si>
  <si>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</si>
  <si>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</si>
  <si>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</si>
  <si>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</si>
  <si>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</si>
  <si>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</si>
  <si>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</si>
  <si>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</si>
  <si>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</si>
  <si>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</si>
  <si>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</si>
  <si>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</si>
  <si>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</si>
  <si>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</si>
  <si>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</si>
  <si>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</si>
  <si>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</si>
  <si>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</si>
  <si>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</si>
  <si>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</si>
  <si>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</si>
  <si>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</si>
  <si>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</si>
  <si>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</si>
  <si>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</si>
  <si>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</si>
  <si>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</si>
  <si>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</si>
  <si>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</si>
  <si>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</si>
  <si>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</si>
  <si>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</si>
  <si>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</si>
  <si>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</si>
  <si>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</si>
  <si>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</si>
  <si>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</si>
  <si>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</si>
  <si>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</si>
  <si>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</si>
  <si>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</si>
  <si>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</si>
  <si>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</si>
  <si>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</si>
  <si>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</si>
  <si>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</si>
  <si>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</si>
  <si>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</si>
  <si>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</si>
  <si>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</si>
  <si>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</si>
  <si>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</si>
  <si>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</si>
  <si>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</si>
  <si>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</si>
  <si>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</si>
  <si>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</si>
  <si>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</si>
  <si>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</si>
  <si>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</si>
  <si>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</si>
  <si>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</si>
  <si>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</si>
  <si>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</si>
  <si>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</si>
  <si>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</si>
  <si>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</si>
  <si>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</si>
  <si>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</si>
  <si>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</si>
  <si>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</si>
  <si>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</si>
  <si>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</si>
  <si>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</si>
  <si>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</si>
  <si>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</si>
  <si>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</si>
  <si>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</si>
  <si>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</si>
  <si>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</si>
  <si>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</si>
  <si>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</si>
  <si>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</si>
  <si>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</si>
  <si>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</si>
  <si>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</si>
  <si>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</si>
  <si>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</si>
  <si>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</si>
  <si>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</si>
  <si>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</si>
  <si>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</si>
  <si>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</si>
  <si>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</si>
  <si>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</si>
  <si>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</si>
  <si>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</si>
  <si>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</si>
  <si>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</si>
  <si>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</si>
  <si>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</si>
  <si>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</si>
  <si>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</si>
  <si>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</si>
  <si>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</si>
  <si>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</si>
  <si>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</si>
  <si>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</si>
  <si>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</si>
  <si>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</si>
  <si>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</si>
  <si>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</si>
  <si>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</si>
  <si>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</si>
  <si>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</si>
  <si>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</si>
  <si>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</si>
  <si>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</si>
  <si>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</si>
  <si>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</si>
  <si>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</si>
  <si>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</si>
  <si>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</si>
  <si>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</si>
  <si>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</si>
  <si>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</si>
  <si>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</si>
  <si>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</si>
  <si>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</si>
  <si>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</si>
  <si>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</si>
  <si>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</si>
  <si>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</si>
  <si>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</si>
  <si>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</si>
  <si>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</si>
  <si>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</si>
  <si>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</si>
  <si>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</si>
  <si>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</si>
  <si>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</si>
  <si>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</si>
  <si>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</si>
  <si>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</si>
  <si>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</si>
  <si>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</si>
  <si>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</si>
  <si>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</si>
  <si>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</si>
  <si>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</si>
  <si>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</si>
  <si>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</si>
  <si>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</si>
  <si>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</si>
  <si>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</si>
  <si>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</si>
  <si>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</si>
  <si>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</si>
  <si>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</si>
  <si>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</si>
  <si>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</si>
  <si>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</si>
  <si>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</si>
  <si>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</si>
  <si>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</si>
  <si>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</si>
  <si>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</si>
  <si>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</si>
  <si>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</si>
  <si>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</si>
  <si>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</si>
  <si>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</si>
  <si>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</si>
  <si>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</si>
  <si>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</si>
  <si>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</si>
  <si>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</si>
  <si>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</si>
  <si>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</si>
  <si>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</si>
  <si>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</si>
  <si>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</si>
  <si>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</si>
  <si>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</si>
  <si>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</si>
  <si>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</si>
  <si>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</si>
  <si>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</si>
  <si>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</si>
  <si>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</si>
  <si>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</si>
  <si>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</si>
  <si>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</si>
  <si>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</si>
  <si>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</si>
  <si>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</si>
  <si>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</si>
  <si>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</si>
  <si>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</si>
  <si>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</si>
  <si>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</si>
  <si>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</si>
  <si>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</si>
  <si>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</si>
  <si>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</si>
  <si>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</si>
  <si>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</si>
  <si>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</si>
  <si>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</si>
  <si>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</si>
  <si>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</si>
  <si>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</si>
  <si>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</si>
  <si>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</si>
  <si>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</si>
  <si>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</si>
  <si>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</si>
  <si>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</si>
  <si>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</si>
  <si>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</si>
  <si>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</si>
  <si>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</si>
  <si>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</si>
  <si>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</si>
  <si>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</si>
  <si>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</si>
  <si>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</si>
  <si>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</si>
  <si>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</si>
  <si>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</si>
  <si>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</si>
  <si>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</si>
  <si>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</si>
  <si>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</si>
  <si>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</si>
  <si>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</si>
  <si>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</si>
  <si>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</si>
  <si>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</si>
  <si>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</si>
  <si>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</si>
  <si>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</si>
  <si>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</si>
  <si>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</si>
  <si>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</si>
  <si>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</si>
  <si>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</si>
  <si>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</si>
  <si>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</si>
  <si>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</si>
  <si>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</si>
  <si>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</si>
  <si>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</si>
  <si>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</si>
  <si>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</si>
  <si>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</si>
  <si>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</si>
  <si>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</si>
  <si>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</si>
  <si>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</si>
  <si>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</si>
  <si>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</si>
  <si>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</si>
  <si>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</si>
  <si>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</si>
  <si>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</si>
  <si>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</si>
  <si>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</si>
  <si>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</si>
  <si>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</si>
  <si>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</si>
  <si>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</si>
  <si>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</si>
  <si>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</si>
  <si>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</si>
  <si>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</si>
  <si>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</si>
  <si>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</si>
  <si>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</si>
  <si>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</si>
  <si>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</si>
  <si>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</si>
  <si>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</si>
  <si>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</si>
  <si>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</si>
  <si>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</si>
  <si>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</si>
  <si>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</si>
  <si>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</si>
  <si>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</si>
  <si>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</si>
  <si>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</si>
  <si>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</si>
  <si>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</si>
  <si>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</si>
  <si>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</si>
  <si>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</si>
  <si>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</si>
  <si>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</si>
  <si>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</si>
  <si>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</si>
  <si>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</si>
  <si>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</si>
  <si>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</si>
  <si>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</si>
  <si>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</si>
  <si>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</si>
  <si>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</si>
  <si>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</si>
  <si>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</si>
  <si>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</si>
  <si>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</si>
  <si>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</si>
  <si>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</si>
  <si>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</si>
  <si>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</si>
  <si>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</si>
  <si>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</si>
  <si>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</si>
  <si>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</si>
  <si>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</si>
  <si>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</si>
  <si>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</si>
  <si>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</si>
  <si>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</si>
  <si>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</si>
  <si>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</si>
  <si>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</si>
  <si>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</si>
  <si>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</si>
  <si>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</si>
  <si>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</si>
  <si>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</si>
  <si>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</si>
  <si>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</si>
  <si>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</si>
  <si>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</si>
  <si>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</si>
  <si>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</si>
  <si>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</si>
  <si>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</si>
  <si>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</si>
  <si>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</si>
  <si>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</si>
  <si>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</si>
  <si>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</si>
  <si>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</si>
  <si>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</si>
  <si>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</si>
  <si>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</si>
  <si>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</si>
  <si>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</si>
  <si>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</si>
  <si>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</si>
  <si>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</si>
  <si>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</si>
  <si>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</si>
  <si>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</si>
  <si>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</si>
  <si>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</si>
  <si>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</si>
  <si>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</si>
  <si>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</si>
  <si>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</si>
  <si>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</si>
  <si>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</si>
  <si>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</si>
  <si>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</si>
  <si>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</si>
  <si>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</si>
  <si>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</si>
  <si>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</si>
  <si>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</si>
  <si>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</si>
  <si>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</si>
  <si>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</si>
  <si>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</si>
  <si>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</si>
  <si>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</si>
  <si>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</si>
  <si>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</si>
  <si>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</si>
  <si>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</si>
  <si>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</si>
  <si>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</si>
  <si>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</si>
  <si>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</si>
  <si>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</si>
  <si>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</si>
  <si>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</si>
  <si>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</si>
  <si>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</si>
  <si>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</si>
  <si>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</si>
  <si>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</si>
  <si>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</si>
  <si>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</si>
  <si>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</si>
  <si>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</si>
  <si>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</si>
  <si>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</si>
  <si>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</si>
  <si>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</si>
  <si>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</si>
  <si>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</si>
  <si>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</si>
  <si>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</si>
  <si>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</si>
  <si>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</si>
  <si>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</si>
  <si>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</si>
  <si>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</si>
  <si>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</si>
  <si>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</si>
  <si>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</si>
  <si>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</si>
  <si>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</si>
  <si>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</si>
  <si>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</si>
  <si>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</si>
  <si>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</si>
  <si>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</si>
  <si>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</si>
  <si>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</si>
  <si>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</si>
  <si>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</si>
  <si>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</si>
  <si>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</si>
  <si>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</si>
  <si>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</si>
  <si>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</si>
  <si>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</si>
  <si>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</si>
  <si>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</si>
  <si>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</si>
  <si>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</si>
  <si>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</si>
  <si>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</si>
  <si>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</si>
  <si>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</si>
  <si>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</si>
  <si>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</si>
  <si>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</si>
  <si>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</si>
  <si>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</si>
  <si>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</si>
  <si>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</si>
  <si>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</si>
  <si>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</si>
  <si>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</si>
  <si>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</si>
  <si>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</si>
  <si>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</si>
  <si>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</si>
  <si>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</si>
  <si>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</si>
  <si>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</si>
  <si>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</si>
  <si>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</si>
  <si>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</si>
  <si>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</si>
  <si>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</si>
  <si>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</si>
  <si>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</si>
  <si>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</si>
  <si>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</si>
  <si>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</si>
  <si>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</si>
  <si>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</si>
  <si>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</si>
  <si>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</si>
  <si>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</si>
  <si>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</si>
  <si>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</si>
  <si>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</si>
  <si>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</si>
  <si>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</si>
  <si>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</si>
  <si>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</si>
  <si>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</si>
  <si>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</si>
  <si>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</si>
  <si>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</si>
  <si>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</si>
  <si>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</si>
  <si>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</si>
  <si>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</si>
  <si>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</si>
  <si>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</si>
  <si>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</si>
  <si>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</si>
  <si>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</si>
  <si>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</si>
  <si>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</si>
  <si>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</si>
  <si>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</si>
  <si>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</si>
  <si>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</si>
  <si>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</si>
  <si>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</si>
  <si>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</si>
  <si>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</si>
  <si>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</si>
  <si>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</si>
  <si>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</si>
  <si>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</si>
  <si>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</si>
  <si>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</si>
  <si>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</si>
  <si>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</si>
  <si>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</si>
  <si>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</si>
  <si>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</si>
  <si>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</si>
  <si>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</si>
  <si>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</si>
  <si>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</si>
  <si>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</si>
  <si>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</si>
  <si>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</si>
  <si>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</si>
  <si>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</si>
  <si>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</si>
  <si>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</si>
  <si>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</si>
  <si>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</si>
  <si>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</si>
  <si>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</si>
  <si>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</si>
  <si>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</si>
  <si>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</si>
  <si>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</si>
  <si>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</si>
  <si>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</si>
  <si>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</si>
  <si>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</si>
  <si>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</si>
  <si>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</si>
  <si>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</si>
  <si>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</si>
  <si>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</si>
  <si>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</si>
  <si>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</si>
  <si>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</si>
  <si>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</si>
  <si>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</si>
  <si>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</si>
  <si>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</si>
  <si>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</si>
  <si>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</si>
  <si>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</si>
  <si>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</si>
  <si>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</si>
  <si>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</si>
  <si>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</si>
  <si>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</si>
  <si>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</si>
  <si>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</si>
  <si>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</si>
  <si>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</si>
  <si>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</si>
  <si>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</si>
  <si>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</si>
  <si>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</si>
  <si>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</si>
  <si>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</si>
  <si>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</si>
  <si>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</si>
  <si>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</si>
  <si>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</si>
  <si>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</si>
  <si>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</si>
  <si>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</si>
  <si>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</si>
  <si>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</si>
  <si>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</si>
  <si>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</si>
  <si>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</si>
  <si>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</si>
  <si>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</si>
  <si>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</si>
  <si>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</si>
  <si>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</si>
  <si>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</si>
  <si>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</si>
  <si>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</si>
  <si>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</si>
  <si>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</si>
  <si>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</si>
  <si>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</si>
  <si>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</si>
  <si>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</si>
  <si>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</si>
  <si>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</si>
  <si>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</si>
  <si>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</si>
  <si>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</si>
  <si>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</si>
  <si>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</si>
  <si>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</si>
  <si>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</si>
  <si>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</si>
  <si>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</si>
  <si>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</si>
  <si>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</si>
  <si>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</si>
  <si>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</si>
  <si>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</si>
  <si>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</si>
  <si>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</si>
  <si>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</si>
  <si>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</si>
  <si>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</si>
  <si>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</si>
  <si>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</si>
  <si>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</si>
  <si>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</si>
  <si>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</si>
  <si>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</si>
  <si>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</si>
  <si>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</si>
  <si>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</si>
  <si>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</si>
  <si>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</si>
  <si>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</si>
  <si>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</si>
  <si>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</si>
  <si>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</si>
  <si>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</si>
  <si>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</si>
  <si>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</si>
  <si>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</si>
  <si>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</si>
  <si>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</si>
  <si>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</si>
  <si>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</si>
  <si>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</si>
  <si>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</si>
  <si>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</si>
  <si>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</si>
  <si>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</si>
  <si>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</si>
  <si>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</si>
  <si>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</si>
  <si>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</si>
  <si>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</si>
  <si>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</si>
  <si>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</si>
  <si>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</si>
  <si>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</si>
  <si>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</si>
  <si>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</si>
  <si>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</si>
  <si>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</si>
  <si>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</si>
  <si>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</si>
  <si>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</si>
  <si>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</si>
  <si>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</si>
  <si>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</si>
  <si>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</si>
  <si>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</si>
  <si>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</si>
  <si>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</si>
  <si>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</si>
  <si>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</si>
  <si>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</si>
  <si>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</si>
  <si>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</si>
  <si>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</si>
  <si>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</si>
  <si>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</si>
  <si>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</si>
  <si>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</si>
  <si>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</si>
  <si>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</si>
  <si>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</si>
  <si>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</si>
  <si>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</si>
  <si>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</si>
  <si>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</si>
  <si>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</si>
  <si>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</si>
  <si>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</si>
  <si>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</si>
  <si>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</si>
  <si>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</si>
  <si>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</si>
  <si>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</si>
  <si>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</si>
  <si>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</si>
  <si>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</si>
  <si>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</si>
  <si>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</si>
  <si>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</si>
  <si>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</si>
  <si>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</si>
  <si>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</si>
  <si>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</si>
  <si>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</si>
  <si>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</si>
  <si>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</si>
  <si>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</si>
  <si>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</si>
  <si>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</si>
  <si>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</si>
  <si>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</si>
  <si>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</si>
  <si>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</si>
  <si>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</si>
  <si>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</si>
  <si>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</si>
  <si>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</si>
  <si>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</si>
  <si>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</si>
  <si>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</si>
  <si>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</si>
  <si>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</si>
  <si>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</si>
  <si>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</si>
  <si>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</si>
  <si>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</si>
  <si>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</si>
  <si>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</si>
  <si>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</si>
  <si>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</si>
  <si>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</si>
  <si>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</si>
  <si>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</si>
  <si>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</si>
  <si>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</si>
  <si>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</si>
  <si>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</si>
  <si>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</si>
  <si>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</si>
  <si>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</si>
  <si>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</si>
  <si>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</si>
  <si>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</si>
  <si>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</si>
  <si>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</si>
  <si>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</si>
  <si>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</si>
  <si>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</si>
  <si>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</si>
  <si>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</si>
  <si>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</si>
  <si>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</si>
  <si>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</si>
  <si>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</si>
  <si>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</si>
  <si>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</si>
  <si>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</si>
  <si>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</si>
  <si>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</si>
  <si>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</si>
  <si>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</si>
  <si>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</si>
  <si>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</si>
  <si>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</si>
  <si>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</si>
  <si>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</si>
  <si>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</si>
  <si>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</si>
  <si>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</si>
  <si>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</si>
  <si>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</si>
  <si>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</si>
  <si>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</si>
  <si>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</si>
  <si>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</si>
  <si>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</si>
  <si>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</si>
  <si>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</si>
  <si>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</si>
  <si>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</si>
  <si>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</si>
  <si>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</si>
  <si>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</si>
  <si>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</si>
  <si>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</si>
  <si>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</si>
  <si>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</si>
  <si>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</si>
  <si>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</si>
  <si>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</si>
  <si>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</si>
  <si>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</si>
  <si>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</si>
  <si>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</si>
  <si>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</si>
  <si>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</si>
  <si>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</si>
  <si>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</si>
  <si>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</si>
  <si>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</si>
  <si>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</si>
  <si>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</si>
  <si>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</si>
  <si>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</si>
  <si>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</si>
  <si>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</si>
  <si>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</si>
  <si>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</si>
  <si>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</si>
  <si>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</si>
  <si>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</si>
  <si>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</si>
  <si>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</si>
  <si>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</si>
  <si>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</si>
  <si>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</si>
  <si>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</si>
  <si>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</si>
  <si>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</si>
  <si>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</si>
  <si>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</si>
  <si>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</si>
  <si>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</si>
  <si>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</si>
  <si>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</si>
  <si>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</si>
  <si>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</si>
  <si>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</si>
  <si>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</si>
  <si>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</si>
  <si>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</si>
  <si>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</si>
  <si>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</si>
  <si>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</si>
  <si>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</si>
  <si>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</si>
  <si>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</si>
  <si>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</si>
  <si>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</si>
  <si>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</si>
  <si>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</si>
  <si>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</si>
  <si>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</si>
  <si>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</si>
  <si>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</si>
  <si>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</si>
  <si>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</si>
  <si>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</si>
  <si>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</si>
  <si>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</si>
  <si>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</si>
  <si>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</si>
  <si>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</si>
  <si>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</si>
  <si>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</si>
  <si>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</si>
  <si>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</si>
  <si>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</si>
  <si>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</si>
  <si>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</si>
  <si>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</si>
  <si>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</si>
  <si>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</si>
  <si>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</si>
  <si>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</si>
  <si>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</si>
  <si>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</si>
  <si>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</si>
  <si>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</si>
  <si>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</si>
  <si>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</si>
  <si>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</si>
  <si>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</si>
  <si>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</si>
  <si>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</si>
  <si>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</si>
  <si>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</si>
  <si>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</si>
  <si>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</si>
  <si>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</si>
  <si>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</si>
  <si>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</si>
  <si>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</si>
  <si>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</si>
  <si>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</si>
  <si>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</si>
  <si>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</si>
  <si>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</si>
  <si>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</si>
  <si>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</si>
  <si>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</si>
  <si>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</si>
  <si>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</si>
  <si>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</si>
  <si>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</si>
  <si>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</si>
  <si>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</si>
  <si>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</si>
  <si>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</si>
  <si>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</si>
  <si>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</si>
  <si>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</si>
  <si>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</si>
  <si>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</si>
  <si>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</si>
  <si>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</si>
  <si>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</si>
  <si>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</si>
  <si>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</si>
  <si>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</si>
  <si>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</si>
  <si>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</si>
  <si>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</si>
  <si>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</si>
  <si>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</si>
  <si>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</si>
  <si>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</si>
  <si>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</si>
  <si>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</si>
  <si>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</si>
  <si>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</si>
  <si>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</si>
  <si>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</si>
  <si>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</si>
  <si>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</si>
  <si>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</si>
  <si>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</si>
  <si>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</si>
  <si>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</si>
  <si>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</si>
  <si>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</si>
  <si>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</si>
  <si>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</si>
  <si>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</si>
  <si>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</si>
  <si>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</si>
  <si>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</si>
  <si>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</si>
  <si>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</si>
  <si>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</si>
  <si>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</si>
  <si>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</si>
  <si>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</si>
  <si>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</si>
  <si>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</si>
  <si>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</si>
  <si>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</si>
  <si>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</si>
  <si>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</si>
  <si>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</si>
  <si>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</si>
  <si>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</si>
  <si>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</si>
  <si>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</si>
  <si>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</si>
  <si>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</si>
  <si>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</si>
  <si>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</si>
  <si>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</si>
  <si>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</si>
  <si>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</si>
  <si>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</si>
  <si>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</si>
  <si>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</si>
  <si>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</si>
  <si>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</si>
  <si>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</si>
  <si>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</si>
  <si>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</si>
  <si>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</si>
  <si>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</si>
  <si>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</si>
  <si>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</si>
  <si>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</si>
  <si>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</si>
  <si>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</si>
  <si>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</si>
  <si>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</si>
  <si>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</si>
  <si>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</si>
  <si>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</si>
  <si>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</si>
  <si>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</si>
  <si>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</si>
  <si>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</si>
  <si>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</si>
  <si>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</si>
  <si>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</si>
  <si>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</si>
  <si>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</si>
  <si>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</si>
  <si>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</si>
  <si>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</si>
  <si>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</si>
  <si>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</si>
  <si>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</si>
  <si>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</si>
  <si>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</si>
  <si>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</si>
  <si>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</si>
  <si>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</si>
  <si>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</si>
  <si>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</si>
  <si>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</si>
  <si>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</si>
  <si>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</si>
  <si>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</si>
  <si>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</si>
  <si>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</si>
  <si>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</si>
  <si>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</si>
  <si>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</si>
  <si>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</si>
  <si>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</si>
  <si>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</si>
  <si>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</si>
  <si>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</si>
  <si>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</si>
  <si>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</si>
  <si>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</si>
  <si>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</si>
  <si>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</si>
  <si>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</si>
  <si>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</si>
  <si>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</si>
  <si>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</si>
  <si>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</si>
  <si>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</si>
  <si>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</si>
  <si>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</si>
  <si>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</si>
  <si>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</si>
  <si>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</si>
  <si>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</si>
  <si>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</si>
  <si>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</si>
  <si>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</si>
  <si>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</si>
  <si>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</si>
  <si>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</si>
  <si>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</si>
  <si>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</si>
  <si>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</si>
  <si>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</si>
  <si>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</si>
  <si>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</si>
  <si>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</si>
  <si>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</si>
  <si>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</si>
  <si>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</si>
  <si>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</si>
  <si>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</si>
  <si>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</si>
  <si>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</si>
  <si>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</si>
  <si>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</si>
  <si>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</si>
  <si>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</si>
  <si>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</si>
  <si>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</si>
  <si>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</si>
  <si>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</si>
  <si>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</si>
  <si>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</si>
  <si>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</si>
  <si>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</si>
  <si>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</si>
  <si>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</si>
  <si>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</si>
  <si>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</si>
  <si>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</si>
  <si>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</si>
  <si>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</si>
  <si>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</si>
  <si>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</si>
  <si>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</si>
  <si>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</si>
  <si>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</si>
  <si>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</si>
  <si>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</si>
  <si>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</si>
  <si>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</si>
  <si>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</si>
  <si>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</si>
  <si>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</si>
  <si>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</si>
  <si>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</si>
  <si>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</si>
  <si>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</si>
  <si>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</si>
  <si>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</si>
  <si>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</si>
  <si>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</si>
  <si>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</si>
  <si>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</si>
  <si>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</si>
  <si>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</si>
  <si>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</si>
  <si>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</si>
  <si>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</si>
  <si>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</si>
  <si>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</si>
  <si>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</si>
  <si>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</si>
  <si>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</si>
  <si>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</si>
  <si>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</si>
  <si>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</si>
  <si>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</si>
  <si>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</si>
  <si>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</si>
  <si>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</si>
  <si>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</si>
  <si>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</si>
  <si>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</si>
  <si>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</si>
  <si>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</si>
  <si>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</si>
  <si>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</si>
  <si>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</si>
  <si>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</si>
  <si>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</si>
  <si>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</si>
  <si>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</si>
  <si>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</si>
  <si>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</si>
  <si>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</si>
  <si>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</si>
  <si>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</si>
  <si>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</si>
  <si>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</si>
  <si>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</si>
  <si>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</si>
  <si>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</si>
  <si>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</si>
  <si>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</si>
  <si>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</si>
  <si>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</si>
  <si>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</si>
  <si>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</si>
  <si>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</si>
  <si>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</si>
  <si>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</si>
  <si>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</si>
  <si>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</si>
  <si>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</si>
  <si>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</si>
  <si>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</si>
  <si>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</si>
  <si>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</si>
  <si>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</si>
  <si>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</si>
  <si>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</si>
  <si>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</si>
  <si>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</si>
  <si>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</si>
  <si>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</si>
  <si>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</si>
  <si>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</si>
  <si>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</si>
  <si>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</si>
  <si>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</si>
  <si>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</si>
  <si>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</si>
  <si>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</si>
  <si>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</si>
  <si>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</si>
  <si>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</si>
  <si>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</si>
  <si>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</si>
  <si>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</si>
  <si>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</si>
  <si>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</si>
  <si>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</si>
  <si>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</si>
  <si>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</si>
  <si>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</si>
  <si>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</si>
  <si>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</si>
  <si>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</si>
  <si>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</si>
  <si>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</si>
  <si>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</si>
  <si>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</si>
  <si>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</si>
  <si>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</si>
  <si>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</si>
  <si>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</si>
  <si>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</si>
  <si>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</si>
  <si>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</si>
  <si>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</si>
  <si>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</si>
  <si>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</si>
  <si>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</si>
  <si>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</si>
  <si>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</si>
  <si>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</si>
  <si>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</si>
  <si>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</si>
  <si>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</si>
  <si>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</si>
  <si>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</si>
  <si>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</si>
  <si>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</si>
  <si>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</si>
  <si>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</si>
  <si>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</si>
  <si>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</si>
  <si>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</si>
  <si>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</si>
  <si>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</si>
  <si>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</si>
  <si>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</si>
  <si>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</si>
  <si>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</si>
  <si>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</si>
  <si>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</si>
  <si>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</si>
  <si>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</si>
  <si>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</si>
  <si>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</si>
  <si>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</si>
  <si>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</si>
  <si>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</si>
  <si>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</si>
  <si>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</si>
  <si>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</si>
  <si>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</si>
  <si>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</si>
  <si>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</si>
  <si>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</si>
  <si>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</si>
  <si>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</si>
  <si>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</si>
  <si>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</si>
  <si>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</si>
  <si>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</si>
  <si>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</si>
  <si>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</si>
  <si>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</si>
  <si>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</si>
  <si>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</si>
  <si>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</si>
  <si>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</si>
  <si>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</si>
  <si>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</si>
  <si>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</si>
  <si>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</si>
  <si>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</si>
  <si>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</si>
  <si>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</si>
  <si>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</si>
  <si>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</si>
  <si>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</si>
  <si>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</si>
  <si>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</si>
  <si>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</si>
  <si>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</si>
  <si>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</si>
  <si>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</si>
  <si>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</si>
  <si>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</si>
  <si>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</si>
  <si>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</si>
  <si>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</si>
  <si>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</si>
  <si>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</si>
  <si>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</si>
  <si>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</si>
  <si>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</si>
  <si>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</si>
  <si>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</si>
  <si>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</si>
  <si>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</si>
  <si>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</si>
  <si>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</si>
  <si>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</si>
  <si>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</si>
  <si>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</si>
  <si>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</si>
  <si>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</si>
  <si>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</si>
  <si>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</si>
  <si>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</si>
  <si>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</si>
  <si>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</si>
  <si>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</si>
  <si>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</si>
  <si>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</si>
  <si>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</si>
  <si>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</si>
  <si>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</si>
  <si>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</si>
  <si>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</si>
  <si>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</si>
  <si>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</si>
  <si>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</si>
  <si>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</si>
  <si>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</si>
  <si>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</si>
  <si>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</si>
  <si>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</si>
  <si>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</si>
  <si>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</si>
  <si>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</si>
  <si>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</si>
  <si>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</si>
  <si>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</si>
  <si>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</si>
  <si>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</si>
  <si>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</si>
  <si>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</si>
  <si>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</si>
  <si>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</si>
  <si>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</si>
  <si>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</si>
  <si>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</si>
  <si>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</si>
  <si>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</si>
  <si>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</si>
  <si>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</si>
  <si>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</si>
  <si>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</si>
  <si>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</si>
  <si>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</si>
  <si>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</si>
  <si>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</si>
  <si>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</si>
  <si>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</si>
  <si>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</si>
  <si>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</si>
  <si>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</si>
  <si>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</si>
  <si>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</si>
  <si>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</si>
  <si>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</si>
  <si>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</si>
  <si>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</si>
  <si>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</si>
  <si>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</si>
  <si>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</si>
  <si>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</si>
  <si>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</si>
  <si>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</si>
  <si>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</si>
  <si>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</si>
  <si>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</si>
  <si>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</si>
  <si>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</si>
  <si>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</si>
  <si>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</si>
  <si>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</si>
  <si>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</si>
  <si>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</si>
  <si>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</si>
  <si>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</si>
  <si>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</si>
  <si>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</si>
  <si>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</si>
  <si>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</si>
  <si>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</si>
  <si>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</si>
  <si>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</si>
  <si>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</si>
  <si>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</si>
  <si>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</si>
  <si>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</si>
  <si>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</si>
  <si>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</si>
  <si>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</si>
  <si>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</si>
  <si>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</si>
  <si>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</si>
  <si>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</si>
  <si>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</si>
  <si>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</si>
  <si>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</si>
  <si>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</si>
  <si>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</si>
  <si>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</si>
  <si>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</si>
  <si>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</si>
  <si>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</si>
  <si>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</si>
  <si>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</si>
  <si>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</si>
  <si>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</si>
  <si>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</si>
  <si>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</si>
  <si>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</si>
  <si>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</si>
  <si>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</si>
  <si>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</si>
  <si>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</si>
  <si>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</si>
  <si>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</si>
  <si>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</si>
  <si>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</si>
  <si>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</si>
  <si>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</si>
  <si>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</si>
  <si>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</si>
  <si>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</si>
  <si>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</si>
  <si>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</si>
  <si>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</si>
  <si>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</si>
  <si>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</si>
  <si>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</si>
  <si>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</si>
  <si>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</si>
  <si>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</si>
  <si>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</si>
  <si>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</si>
  <si>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</si>
  <si>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</si>
  <si>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</si>
  <si>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</si>
  <si>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</si>
  <si>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</si>
  <si>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</si>
  <si>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</si>
  <si>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</si>
  <si>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</si>
  <si>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</si>
  <si>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</si>
  <si>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</si>
  <si>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</si>
  <si>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</si>
  <si>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</si>
  <si>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</si>
  <si>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</si>
  <si>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</si>
  <si>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</si>
  <si>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</si>
  <si>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</si>
  <si>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</si>
  <si>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</si>
  <si>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</si>
  <si>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</si>
  <si>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</si>
  <si>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</si>
  <si>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</si>
  <si>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</si>
  <si>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</si>
  <si>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</si>
  <si>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</si>
  <si>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</si>
  <si>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</si>
  <si>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</si>
  <si>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</si>
  <si>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</si>
  <si>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</si>
  <si>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</si>
  <si>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</si>
  <si>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</si>
  <si>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</si>
  <si>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</si>
  <si>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</si>
  <si>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</si>
  <si>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</si>
  <si>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</si>
  <si>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</si>
  <si>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</si>
  <si>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</si>
  <si>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</si>
  <si>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</si>
  <si>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</si>
  <si>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</si>
  <si>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</si>
  <si>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</si>
  <si>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</si>
  <si>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</si>
  <si>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</si>
  <si>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</si>
  <si>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</si>
  <si>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</si>
  <si>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</si>
  <si>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</si>
  <si>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</si>
  <si>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</si>
  <si>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</si>
  <si>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</si>
  <si>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</si>
  <si>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</si>
  <si>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</si>
  <si>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</si>
  <si>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</si>
  <si>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</si>
  <si>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</si>
  <si>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</si>
  <si>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</si>
  <si>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</si>
  <si>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</si>
  <si>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</si>
  <si>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</si>
  <si>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</si>
  <si>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</si>
  <si>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</si>
  <si>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</si>
  <si>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</si>
  <si>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</si>
  <si>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</si>
  <si>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</si>
  <si>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</si>
  <si>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</si>
  <si>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</si>
  <si>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</si>
  <si>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</si>
  <si>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</si>
  <si>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</si>
  <si>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</si>
  <si>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</si>
  <si>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</si>
  <si>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</si>
  <si>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</si>
  <si>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</si>
  <si>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</si>
  <si>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</si>
  <si>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</si>
  <si>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</si>
  <si>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</si>
  <si>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</si>
  <si>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</si>
  <si>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</si>
  <si>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</si>
  <si>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</si>
  <si>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</si>
  <si>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</si>
  <si>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</si>
  <si>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</si>
  <si>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</si>
  <si>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</si>
  <si>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</si>
  <si>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</si>
  <si>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</si>
  <si>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</si>
  <si>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</si>
  <si>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</si>
  <si>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</si>
  <si>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</si>
  <si>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</si>
  <si>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</si>
  <si>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</si>
  <si>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</si>
  <si>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</si>
  <si>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</si>
  <si>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</si>
  <si>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</si>
  <si>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</si>
  <si>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</si>
  <si>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</si>
  <si>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</si>
  <si>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</si>
  <si>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</si>
  <si>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</si>
  <si>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</si>
  <si>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</si>
  <si>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</si>
  <si>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</si>
  <si>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</si>
  <si>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</si>
  <si>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</si>
  <si>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</si>
  <si>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</si>
  <si>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</si>
  <si>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</si>
  <si>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</si>
  <si>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</si>
  <si>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</si>
  <si>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</si>
  <si>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</si>
  <si>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</si>
  <si>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</si>
  <si>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</si>
  <si>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</si>
  <si>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</si>
  <si>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</si>
  <si>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</si>
  <si>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</si>
  <si>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</si>
  <si>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</si>
  <si>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</si>
  <si>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</si>
  <si>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</si>
  <si>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</si>
  <si>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</si>
  <si>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</si>
  <si>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</si>
  <si>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</si>
  <si>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</si>
  <si>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</si>
  <si>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</si>
  <si>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</si>
  <si>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</si>
  <si>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</si>
  <si>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</si>
  <si>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</si>
  <si>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</si>
  <si>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</si>
  <si>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</si>
  <si>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</si>
  <si>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</si>
  <si>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</si>
  <si>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</si>
  <si>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</si>
  <si>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</si>
  <si>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</si>
  <si>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</si>
  <si>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</si>
  <si>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</si>
  <si>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</si>
  <si>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</si>
  <si>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</si>
  <si>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</si>
  <si>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</si>
  <si>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</si>
  <si>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</si>
  <si>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</si>
  <si>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</si>
  <si>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</si>
  <si>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</si>
  <si>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</si>
  <si>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</si>
  <si>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</si>
  <si>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</si>
  <si>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</si>
  <si>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</si>
  <si>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</si>
  <si>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</si>
  <si>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</si>
  <si>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</si>
  <si>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</si>
  <si>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</si>
  <si>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</si>
  <si>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</si>
  <si>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</si>
  <si>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</si>
  <si>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</si>
  <si>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</si>
  <si>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</si>
  <si>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</si>
  <si>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</si>
  <si>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</si>
  <si>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</si>
  <si>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</si>
  <si>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</si>
  <si>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</si>
  <si>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</si>
  <si>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</si>
  <si>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</si>
  <si>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</si>
  <si>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</si>
  <si>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</si>
  <si>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</si>
  <si>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</si>
  <si>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</si>
  <si>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</si>
  <si>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</si>
  <si>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</si>
  <si>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</si>
  <si>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</si>
  <si>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</si>
  <si>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</si>
  <si>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</si>
  <si>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</si>
  <si>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</si>
  <si>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</si>
  <si>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</si>
  <si>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</si>
  <si>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</si>
  <si>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</si>
  <si>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</si>
  <si>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</si>
  <si>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</si>
  <si>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</si>
  <si>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</si>
  <si>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</si>
  <si>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</si>
  <si>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</si>
  <si>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</si>
  <si>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</si>
  <si>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</si>
  <si>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</si>
  <si>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</si>
  <si>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</si>
  <si>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</si>
  <si>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</si>
  <si>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</si>
  <si>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</si>
  <si>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</si>
  <si>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</si>
  <si>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</si>
  <si>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</si>
  <si>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</si>
  <si>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</si>
  <si>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</si>
  <si>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</si>
  <si>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</si>
  <si>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</si>
  <si>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</si>
  <si>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</si>
  <si>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</si>
  <si>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</si>
  <si>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</si>
  <si>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</si>
  <si>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</si>
  <si>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</si>
  <si>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</si>
  <si>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</si>
  <si>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</si>
  <si>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</si>
  <si>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</si>
  <si>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</si>
  <si>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</si>
  <si>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</si>
  <si>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</si>
  <si>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</si>
  <si>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</si>
  <si>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</si>
  <si>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</si>
  <si>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</si>
  <si>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</si>
  <si>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</si>
  <si>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</si>
  <si>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</si>
  <si>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</si>
  <si>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</si>
  <si>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</si>
  <si>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</si>
  <si>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</si>
  <si>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</si>
  <si>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</si>
  <si>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</si>
  <si>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</si>
  <si>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</si>
  <si>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</si>
  <si>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</si>
  <si>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</si>
  <si>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</si>
  <si>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</si>
  <si>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</si>
  <si>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</si>
  <si>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</si>
  <si>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</si>
  <si>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</si>
  <si>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</si>
  <si>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</si>
  <si>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</si>
  <si>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</si>
  <si>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</si>
  <si>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</si>
  <si>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</si>
  <si>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</si>
  <si>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</si>
  <si>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</si>
  <si>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</si>
  <si>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</si>
  <si>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</si>
  <si>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</si>
  <si>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</si>
  <si>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</si>
  <si>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</si>
  <si>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</si>
  <si>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</si>
  <si>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</si>
  <si>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</si>
  <si>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</si>
  <si>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</si>
  <si>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</si>
  <si>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</si>
  <si>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</si>
  <si>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</si>
  <si>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</si>
  <si>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</si>
  <si>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</si>
  <si>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</si>
  <si>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</si>
  <si>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</si>
  <si>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</si>
  <si>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</si>
  <si>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</si>
  <si>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</si>
  <si>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</si>
  <si>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</si>
  <si>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</si>
  <si>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</si>
  <si>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</si>
  <si>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</si>
  <si>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</si>
  <si>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</si>
  <si>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</si>
  <si>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</si>
  <si>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</si>
  <si>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</si>
  <si>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</si>
  <si>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</si>
  <si>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</si>
  <si>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</si>
  <si>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</si>
  <si>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</si>
  <si>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</si>
  <si>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</si>
  <si>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</si>
  <si>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</si>
  <si>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</si>
  <si>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</si>
  <si>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</si>
  <si>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</si>
  <si>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</si>
  <si>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</si>
  <si>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</si>
  <si>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</si>
  <si>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</si>
  <si>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</si>
  <si>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</si>
  <si>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</si>
  <si>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</si>
  <si>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</si>
  <si>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</si>
  <si>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</si>
  <si>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</si>
  <si>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</si>
  <si>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</si>
  <si>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</si>
  <si>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</si>
  <si>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</si>
  <si>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</si>
  <si>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</si>
  <si>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</si>
  <si>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</si>
  <si>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</si>
  <si>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</si>
  <si>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</si>
  <si>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</si>
  <si>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</si>
  <si>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</si>
  <si>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</si>
  <si>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</si>
  <si>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</si>
  <si>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</si>
  <si>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</si>
  <si>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</si>
  <si>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</si>
  <si>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</si>
  <si>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</si>
  <si>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</si>
  <si>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</si>
  <si>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</si>
  <si>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</si>
  <si>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</si>
  <si>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</si>
  <si>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</si>
  <si>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</si>
  <si>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</si>
  <si>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</si>
  <si>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</si>
  <si>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</si>
  <si>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</si>
  <si>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</si>
  <si>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</si>
  <si>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</si>
  <si>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</si>
  <si>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</si>
  <si>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</si>
  <si>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</si>
  <si>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</si>
  <si>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</si>
  <si>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</si>
  <si>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</si>
  <si>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</si>
  <si>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</si>
  <si>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</si>
  <si>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</si>
  <si>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</si>
  <si>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</si>
  <si>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</si>
  <si>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</si>
  <si>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</si>
  <si>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</si>
  <si>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</si>
  <si>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</si>
  <si>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</si>
  <si>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</si>
  <si>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</si>
  <si>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</si>
  <si>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</si>
  <si>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</si>
  <si>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</si>
  <si>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</si>
  <si>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</si>
  <si>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</si>
  <si>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</si>
  <si>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</si>
  <si>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</si>
  <si>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</si>
  <si>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</si>
  <si>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</si>
  <si>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</si>
  <si>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</si>
  <si>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</si>
  <si>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</si>
  <si>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</si>
  <si>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</si>
  <si>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</si>
  <si>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</si>
  <si>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</si>
  <si>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</si>
  <si>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</si>
  <si>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</si>
  <si>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</si>
  <si>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</si>
  <si>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</si>
  <si>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</si>
  <si>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</si>
  <si>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</si>
  <si>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</si>
  <si>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</si>
  <si>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</si>
  <si>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</si>
  <si>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</si>
  <si>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</si>
  <si>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</si>
  <si>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</si>
  <si>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</si>
  <si>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</si>
  <si>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</si>
  <si>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</si>
  <si>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</si>
  <si>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</si>
  <si>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</si>
  <si>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</si>
  <si>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</si>
  <si>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</si>
  <si>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</si>
  <si>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</si>
  <si>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</si>
  <si>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</si>
  <si>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</si>
  <si>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</si>
  <si>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</si>
  <si>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</si>
  <si>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</si>
  <si>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</si>
  <si>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</si>
  <si>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</si>
  <si>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</si>
  <si>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</si>
  <si>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</si>
  <si>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</si>
  <si>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</si>
  <si>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</si>
  <si>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</si>
  <si>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</si>
  <si>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</si>
  <si>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</si>
  <si>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</si>
  <si>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</si>
  <si>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</si>
  <si>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</si>
  <si>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</si>
  <si>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</si>
  <si>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</si>
  <si>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</si>
  <si>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</si>
  <si>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</si>
  <si>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</si>
  <si>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</si>
  <si>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</si>
  <si>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</si>
  <si>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</si>
  <si>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</si>
  <si>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</si>
  <si>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</si>
  <si>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</si>
  <si>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</si>
  <si>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</si>
  <si>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</si>
  <si>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</si>
  <si>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</si>
  <si>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</si>
  <si>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</si>
  <si>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</si>
  <si>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</si>
  <si>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</si>
  <si>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</si>
  <si>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</si>
  <si>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</si>
  <si>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</si>
  <si>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</si>
  <si>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</si>
  <si>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</si>
  <si>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</si>
  <si>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</si>
  <si>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</si>
  <si>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</si>
  <si>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</si>
  <si>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</si>
  <si>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</si>
  <si>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</si>
  <si>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</si>
  <si>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</si>
  <si>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</si>
  <si>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</si>
  <si>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</si>
  <si>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</si>
  <si>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</si>
  <si>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</si>
  <si>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</si>
  <si>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</si>
  <si>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</si>
  <si>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</si>
  <si>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</si>
  <si>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</si>
  <si>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</si>
  <si>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</si>
  <si>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</si>
  <si>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</si>
  <si>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</si>
  <si>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</si>
  <si>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</si>
  <si>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</si>
  <si>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</si>
  <si>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</si>
  <si>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</si>
  <si>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</si>
  <si>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</si>
  <si>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</si>
  <si>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</si>
  <si>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</si>
  <si>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</si>
  <si>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</si>
  <si>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</si>
  <si>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</si>
  <si>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</si>
  <si>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</si>
  <si>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</si>
  <si>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</si>
  <si>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</si>
  <si>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</si>
  <si>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</si>
  <si>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</si>
  <si>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</si>
  <si>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</si>
  <si>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</si>
  <si>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</si>
  <si>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</si>
  <si>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</si>
  <si>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</si>
  <si>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</si>
  <si>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</si>
  <si>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</si>
  <si>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</si>
  <si>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</si>
  <si>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</si>
  <si>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</si>
  <si>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</si>
  <si>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</si>
  <si>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</si>
  <si>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</si>
  <si>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</si>
  <si>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</si>
  <si>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</si>
  <si>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</si>
  <si>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</si>
  <si>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</si>
  <si>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</si>
  <si>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</si>
  <si>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</si>
  <si>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</si>
  <si>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</si>
  <si>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</si>
  <si>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</si>
  <si>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</si>
  <si>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</si>
  <si>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</si>
  <si>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</si>
  <si>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</si>
  <si>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</si>
  <si>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</si>
  <si>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</si>
  <si>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</si>
  <si>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</si>
  <si>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</si>
  <si>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</si>
  <si>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</si>
  <si>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</si>
  <si>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</si>
  <si>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</si>
  <si>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</si>
  <si>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</si>
  <si>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</si>
  <si>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</si>
  <si>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</si>
  <si>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</si>
  <si>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</si>
  <si>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</si>
  <si>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</si>
  <si>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</si>
  <si>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</si>
  <si>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</si>
  <si>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</si>
  <si>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</si>
  <si>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</si>
  <si>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</si>
  <si>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</si>
  <si>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</si>
  <si>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</si>
  <si>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</si>
  <si>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</si>
  <si>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</si>
  <si>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</si>
  <si>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</si>
  <si>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</si>
  <si>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</si>
  <si>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</si>
  <si>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</si>
  <si>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</si>
  <si>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</si>
  <si>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</si>
  <si>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</si>
  <si>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</si>
  <si>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</si>
  <si>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</si>
  <si>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</si>
  <si>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</si>
  <si>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</si>
  <si>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</si>
  <si>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</si>
  <si>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</si>
  <si>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</si>
  <si>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</si>
  <si>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</si>
  <si>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</si>
  <si>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</si>
  <si>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</si>
  <si>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</si>
  <si>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</si>
  <si>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</si>
  <si>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</si>
  <si>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</si>
  <si>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</si>
  <si>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</si>
  <si>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</si>
  <si>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</si>
  <si>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</si>
  <si>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</si>
  <si>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</si>
  <si>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</si>
  <si>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</si>
  <si>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</si>
  <si>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</si>
  <si>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</si>
  <si>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</si>
  <si>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</si>
  <si>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</si>
  <si>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</si>
  <si>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</si>
  <si>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</si>
  <si>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</si>
  <si>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</si>
  <si>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</si>
  <si>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</si>
  <si>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</si>
  <si>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</si>
  <si>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</si>
  <si>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</si>
  <si>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</si>
  <si>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</si>
  <si>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</si>
  <si>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</si>
  <si>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</si>
  <si>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</si>
  <si>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</si>
  <si>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</si>
  <si>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</si>
  <si>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</si>
  <si>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</si>
  <si>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</si>
  <si>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</si>
  <si>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</si>
  <si>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</si>
  <si>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</si>
  <si>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</si>
  <si>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</si>
  <si>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</si>
  <si>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</si>
  <si>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</si>
  <si>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</si>
  <si>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</si>
  <si>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</si>
  <si>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</si>
  <si>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</si>
  <si>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</si>
  <si>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</si>
  <si>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</si>
  <si>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</si>
  <si>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</si>
  <si>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</si>
  <si>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</si>
  <si>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</si>
  <si>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</si>
  <si>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</si>
  <si>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</si>
  <si>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</si>
  <si>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</si>
  <si>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</si>
  <si>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</si>
  <si>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</si>
  <si>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</si>
  <si>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</si>
  <si>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</si>
  <si>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</si>
  <si>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</si>
  <si>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</si>
  <si>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</si>
  <si>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</si>
  <si>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</si>
  <si>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</si>
  <si>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</si>
  <si>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</si>
  <si>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</si>
  <si>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</si>
  <si>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</si>
  <si>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</si>
  <si>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</si>
  <si>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</si>
  <si>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</si>
  <si>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</si>
  <si>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</si>
  <si>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</si>
  <si>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</si>
  <si>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</si>
  <si>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</si>
  <si>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</si>
  <si>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</si>
  <si>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</si>
  <si>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</si>
  <si>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</si>
  <si>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</si>
  <si>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</si>
  <si>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</si>
  <si>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</si>
  <si>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</si>
  <si>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</si>
  <si>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</si>
  <si>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</si>
  <si>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</si>
  <si>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</si>
  <si>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</si>
  <si>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</si>
  <si>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</si>
  <si>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</si>
  <si>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</si>
  <si>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</si>
  <si>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</si>
  <si>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</si>
  <si>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</si>
  <si>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</si>
  <si>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</si>
  <si>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</si>
  <si>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</si>
  <si>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</si>
  <si>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</si>
  <si>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</si>
  <si>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</si>
  <si>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</si>
  <si>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</si>
  <si>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</si>
  <si>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</si>
  <si>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</si>
  <si>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</si>
  <si>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</si>
  <si>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</si>
  <si>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</si>
  <si>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</si>
  <si>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</si>
  <si>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</si>
  <si>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</si>
  <si>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</si>
  <si>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</si>
  <si>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</si>
  <si>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</si>
  <si>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</si>
  <si>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</si>
  <si>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</si>
  <si>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</si>
  <si>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</si>
  <si>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</si>
  <si>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</si>
  <si>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</si>
  <si>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</si>
  <si>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</si>
  <si>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</si>
  <si>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</si>
  <si>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</si>
  <si>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</si>
  <si>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</si>
  <si>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</si>
  <si>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</si>
  <si>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</si>
  <si>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</si>
  <si>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</si>
  <si>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</si>
  <si>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</si>
  <si>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</si>
  <si>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</si>
  <si>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</si>
  <si>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</si>
  <si>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</si>
  <si>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</si>
  <si>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</si>
  <si>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</si>
  <si>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</si>
  <si>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</si>
  <si>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</si>
  <si>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</si>
  <si>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</si>
  <si>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</si>
  <si>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</si>
  <si>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</si>
  <si>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</si>
  <si>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</si>
  <si>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</si>
  <si>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</si>
  <si>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</si>
  <si>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</si>
  <si>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</si>
  <si>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</si>
  <si>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</si>
  <si>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</si>
  <si>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</si>
  <si>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</si>
  <si>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</si>
  <si>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</si>
  <si>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</si>
  <si>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</si>
  <si>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</si>
  <si>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</si>
  <si>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</si>
  <si>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</si>
  <si>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</si>
  <si>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</si>
  <si>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</si>
  <si>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</si>
  <si>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</si>
  <si>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</si>
  <si>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</si>
  <si>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</si>
  <si>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</si>
  <si>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</si>
  <si>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</si>
  <si>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</si>
  <si>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</si>
  <si>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</si>
  <si>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</si>
  <si>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</si>
  <si>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</si>
  <si>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</si>
  <si>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</si>
  <si>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</si>
  <si>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</si>
  <si>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</si>
  <si>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</si>
  <si>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</si>
  <si>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</si>
  <si>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</si>
  <si>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</si>
  <si>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</si>
  <si>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</si>
  <si>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</si>
  <si>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</si>
  <si>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</si>
  <si>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</si>
  <si>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</si>
  <si>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</si>
  <si>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</si>
  <si>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</si>
  <si>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</si>
  <si>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</si>
  <si>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</si>
  <si>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</si>
  <si>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</si>
  <si>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</si>
  <si>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</si>
  <si>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</si>
  <si>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</si>
  <si>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</si>
  <si>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</si>
  <si>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</si>
  <si>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</si>
  <si>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</si>
  <si>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</si>
  <si>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</si>
  <si>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</si>
  <si>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</si>
  <si>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</si>
  <si>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</si>
  <si>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</si>
  <si>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</si>
  <si>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</si>
  <si>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</si>
  <si>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</si>
  <si>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</si>
  <si>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</si>
  <si>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</si>
  <si>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</si>
  <si>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</si>
  <si>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</si>
  <si>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</si>
  <si>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</si>
  <si>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</si>
  <si>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</si>
  <si>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</si>
  <si>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</si>
  <si>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</si>
  <si>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</si>
  <si>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</si>
  <si>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</si>
  <si>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</si>
  <si>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</si>
  <si>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</si>
  <si>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</si>
  <si>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</si>
  <si>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</si>
  <si>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</si>
  <si>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</si>
  <si>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</si>
  <si>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</si>
  <si>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</si>
  <si>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</si>
  <si>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</si>
  <si>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</si>
  <si>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</si>
  <si>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</si>
  <si>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</si>
  <si>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</si>
  <si>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</si>
  <si>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</si>
  <si>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</si>
  <si>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</si>
  <si>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</si>
  <si>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</si>
  <si>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</si>
  <si>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</si>
  <si>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</si>
  <si>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</si>
  <si>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</si>
  <si>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</si>
  <si>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</si>
  <si>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</si>
  <si>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</si>
  <si>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</si>
  <si>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</si>
  <si>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</si>
  <si>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</si>
  <si>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</si>
  <si>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</si>
  <si>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</si>
  <si>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</si>
  <si>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</si>
  <si>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</si>
  <si>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</si>
  <si>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</si>
  <si>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</si>
  <si>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</si>
  <si>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</si>
  <si>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</si>
  <si>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</si>
  <si>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</si>
  <si>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</si>
  <si>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</si>
  <si>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</si>
  <si>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</si>
  <si>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</si>
  <si>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</si>
  <si>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</si>
  <si>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</si>
  <si>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</si>
  <si>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</si>
  <si>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</si>
  <si>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</si>
  <si>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</si>
  <si>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</si>
  <si>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</si>
  <si>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</si>
  <si>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</si>
  <si>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</si>
  <si>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</si>
  <si>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</si>
  <si>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</si>
  <si>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</si>
  <si>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</si>
  <si>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</si>
  <si>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</si>
  <si>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</si>
  <si>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</si>
  <si>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</si>
  <si>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</si>
  <si>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</si>
  <si>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</si>
  <si>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</si>
  <si>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</si>
  <si>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</si>
  <si>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</si>
  <si>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</si>
  <si>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</si>
  <si>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</si>
  <si>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</si>
  <si>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</si>
  <si>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</si>
  <si>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</si>
  <si>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</si>
  <si>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</si>
  <si>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</si>
  <si>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</si>
  <si>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</si>
  <si>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</si>
  <si>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</si>
  <si>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</si>
  <si>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</si>
  <si>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</si>
  <si>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</si>
  <si>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</si>
  <si>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</si>
  <si>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</si>
  <si>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</si>
  <si>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</si>
  <si>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</si>
  <si>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</si>
  <si>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</si>
  <si>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</si>
  <si>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</si>
  <si>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</si>
  <si>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</si>
  <si>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</si>
  <si>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</si>
  <si>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</si>
  <si>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</si>
  <si>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</si>
  <si>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</si>
  <si>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</si>
  <si>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</si>
  <si>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</si>
  <si>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</si>
  <si>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</si>
  <si>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</si>
  <si>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</si>
  <si>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</si>
  <si>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</si>
  <si>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</si>
  <si>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</si>
  <si>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</si>
  <si>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</si>
  <si>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</si>
  <si>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</si>
  <si>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</si>
  <si>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</si>
  <si>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</si>
  <si>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</si>
  <si>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</si>
  <si>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</si>
  <si>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</si>
  <si>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</si>
  <si>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</si>
  <si>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</si>
  <si>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</si>
  <si>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</si>
  <si>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</si>
  <si>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</si>
  <si>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</si>
  <si>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</si>
  <si>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</si>
  <si>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</si>
  <si>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</si>
  <si>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</si>
  <si>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</si>
  <si>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</si>
  <si>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</si>
  <si>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</si>
  <si>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</si>
  <si>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</si>
  <si>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</si>
  <si>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</si>
  <si>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</si>
  <si>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</si>
  <si>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</si>
  <si>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</si>
  <si>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</si>
  <si>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</si>
  <si>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</si>
  <si>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</si>
  <si>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</si>
  <si>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</si>
  <si>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</si>
  <si>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</si>
  <si>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</si>
  <si>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</si>
  <si>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</si>
  <si>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</si>
  <si>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</si>
  <si>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</si>
  <si>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</si>
  <si>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</si>
  <si>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</si>
  <si>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</si>
  <si>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</si>
  <si>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</si>
  <si>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</si>
  <si>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</si>
  <si>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</si>
  <si>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</si>
  <si>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</si>
  <si>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</si>
  <si>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</si>
  <si>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</si>
  <si>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</si>
  <si>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</si>
  <si>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</si>
  <si>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</si>
  <si>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</si>
  <si>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</si>
  <si>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</si>
  <si>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</si>
  <si>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</si>
  <si>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</si>
  <si>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</si>
  <si>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</si>
  <si>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</si>
  <si>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</si>
  <si>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</si>
  <si>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</si>
  <si>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</si>
  <si>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</si>
  <si>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</si>
  <si>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</si>
  <si>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</si>
  <si>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</si>
  <si>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</si>
  <si>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</si>
  <si>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</si>
  <si>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</si>
  <si>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</si>
  <si>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</si>
  <si>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</si>
  <si>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</si>
  <si>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</si>
  <si>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</si>
  <si>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</si>
  <si>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</si>
  <si>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</si>
  <si>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</si>
  <si>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</si>
  <si>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</si>
  <si>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</si>
  <si>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</si>
  <si>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</si>
  <si>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</si>
  <si>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</si>
  <si>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</si>
  <si>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</si>
  <si>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</si>
  <si>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</si>
  <si>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</si>
  <si>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</si>
  <si>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</si>
  <si>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</si>
  <si>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</si>
  <si>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</si>
  <si>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</si>
  <si>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</si>
  <si>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</si>
  <si>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</si>
  <si>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</si>
  <si>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</si>
  <si>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</si>
  <si>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</si>
  <si>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</si>
  <si>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</si>
  <si>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</si>
  <si>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</si>
  <si>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</si>
  <si>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</si>
  <si>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</si>
  <si>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</si>
  <si>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</si>
  <si>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</si>
  <si>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</si>
  <si>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</si>
  <si>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</si>
  <si>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</si>
  <si>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</si>
  <si>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</si>
  <si>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</si>
  <si>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</si>
  <si>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</si>
  <si>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</si>
  <si>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</si>
  <si>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</si>
  <si>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</si>
  <si>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</si>
  <si>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</si>
  <si>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</si>
  <si>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</si>
  <si>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</si>
  <si>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</si>
  <si>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</si>
  <si>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</si>
  <si>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</si>
  <si>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</si>
  <si>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</si>
  <si>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</si>
  <si>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</si>
  <si>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</si>
  <si>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</si>
  <si>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</si>
  <si>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</si>
  <si>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</si>
  <si>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</si>
  <si>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</si>
  <si>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</si>
  <si>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</si>
  <si>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</si>
  <si>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</si>
  <si>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</si>
  <si>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</si>
  <si>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</si>
  <si>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</si>
  <si>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</si>
  <si>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</si>
  <si>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</si>
  <si>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</si>
  <si>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</si>
  <si>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</si>
  <si>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</si>
  <si>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</si>
  <si>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</si>
  <si>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</si>
  <si>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</si>
  <si>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</si>
  <si>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</si>
  <si>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</si>
  <si>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</si>
  <si>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</si>
  <si>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</si>
  <si>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</si>
  <si>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</si>
  <si>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</si>
  <si>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</si>
  <si>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</si>
  <si>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</si>
  <si>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</si>
  <si>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</si>
  <si>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</si>
  <si>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</si>
  <si>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</si>
  <si>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</si>
  <si>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</si>
  <si>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</si>
  <si>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</si>
  <si>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</si>
  <si>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</si>
  <si>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</si>
  <si>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</si>
  <si>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</si>
  <si>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</si>
  <si>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</si>
  <si>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</si>
  <si>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</si>
  <si>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</si>
  <si>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</si>
  <si>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</si>
  <si>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</si>
  <si>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</si>
  <si>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</si>
  <si>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</si>
  <si>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</si>
  <si>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</si>
  <si>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</si>
  <si>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</si>
  <si>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</si>
  <si>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</si>
  <si>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</si>
  <si>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</si>
  <si>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</si>
  <si>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</si>
  <si>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</si>
  <si>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</si>
  <si>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</si>
  <si>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</si>
  <si>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</si>
  <si>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</si>
  <si>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</si>
  <si>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</si>
  <si>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</si>
  <si>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</si>
  <si>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</si>
  <si>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</si>
  <si>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</si>
  <si>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</si>
  <si>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</si>
  <si>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</si>
  <si>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</si>
  <si>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</si>
  <si>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</si>
  <si>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</si>
  <si>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</si>
  <si>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</si>
  <si>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</si>
  <si>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</si>
  <si>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</si>
  <si>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</si>
  <si>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</si>
  <si>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</si>
  <si>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</si>
  <si>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</si>
  <si>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</si>
  <si>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</si>
  <si>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</si>
  <si>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</si>
  <si>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</si>
  <si>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</si>
  <si>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</si>
  <si>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</si>
  <si>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</si>
  <si>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</si>
  <si>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</si>
  <si>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</si>
  <si>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</si>
  <si>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</si>
  <si>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</si>
  <si>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</si>
  <si>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</si>
  <si>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</si>
  <si>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</si>
  <si>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</si>
  <si>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</si>
  <si>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</si>
  <si>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</si>
  <si>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</si>
  <si>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</si>
  <si>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</si>
  <si>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</si>
  <si>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</si>
  <si>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</si>
  <si>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</si>
  <si>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</si>
  <si>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</si>
  <si>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</si>
  <si>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</si>
  <si>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</si>
  <si>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</si>
  <si>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</si>
  <si>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</si>
  <si>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</si>
  <si>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</si>
  <si>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</si>
  <si>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</si>
  <si>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</si>
  <si>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</si>
  <si>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</si>
  <si>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</si>
  <si>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</si>
  <si>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</si>
  <si>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</si>
  <si>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</si>
  <si>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</si>
  <si>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</si>
  <si>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</si>
  <si>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</si>
  <si>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</si>
  <si>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</si>
  <si>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</si>
  <si>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</si>
  <si>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</si>
  <si>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</si>
  <si>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</si>
  <si>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</si>
  <si>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</si>
  <si>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</si>
  <si>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</si>
  <si>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</si>
  <si>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</si>
  <si>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</si>
  <si>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</si>
  <si>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</si>
  <si>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</si>
  <si>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</si>
  <si>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</si>
  <si>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</si>
  <si>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</si>
  <si>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</si>
  <si>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</si>
  <si>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</si>
  <si>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</si>
  <si>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</si>
  <si>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</si>
  <si>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</si>
  <si>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</si>
  <si>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</si>
  <si>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</si>
  <si>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</si>
  <si>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</si>
  <si>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</si>
  <si>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</si>
  <si>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</si>
  <si>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</si>
  <si>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</si>
  <si>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</si>
  <si>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</si>
  <si>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</si>
  <si>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</si>
  <si>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</si>
  <si>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</si>
  <si>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</si>
  <si>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</si>
  <si>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</si>
  <si>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</si>
  <si>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</si>
  <si>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</si>
  <si>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</si>
  <si>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</si>
  <si>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</si>
  <si>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</si>
  <si>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</si>
  <si>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</si>
  <si>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</si>
  <si>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</si>
  <si>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</si>
  <si>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</si>
  <si>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</si>
  <si>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</si>
  <si>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</si>
  <si>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</si>
  <si>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</si>
  <si>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</si>
  <si>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</si>
  <si>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</si>
  <si>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</si>
  <si>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</si>
  <si>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</si>
  <si>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</si>
  <si>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</si>
  <si>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</si>
  <si>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</si>
  <si>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</si>
  <si>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</si>
  <si>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</si>
  <si>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</si>
  <si>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</si>
  <si>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</si>
  <si>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</si>
  <si>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</si>
  <si>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</si>
  <si>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</si>
  <si>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</si>
  <si>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</si>
  <si>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</si>
  <si>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</si>
  <si>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</si>
  <si>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</si>
  <si>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</si>
  <si>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</si>
  <si>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</si>
  <si>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</si>
  <si>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</si>
  <si>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</si>
  <si>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</si>
  <si>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</si>
  <si>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</si>
  <si>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</si>
  <si>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</si>
  <si>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</si>
  <si>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</si>
  <si>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</si>
  <si>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</si>
  <si>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</si>
  <si>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</si>
  <si>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</si>
  <si>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</si>
  <si>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</si>
  <si>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</si>
  <si>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</si>
  <si>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</si>
  <si>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</si>
  <si>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</si>
  <si>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</si>
  <si>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</si>
  <si>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</si>
  <si>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</si>
  <si>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</si>
  <si>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</si>
  <si>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</si>
  <si>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</si>
  <si>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</si>
  <si>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</si>
  <si>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</si>
  <si>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</si>
  <si>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</si>
  <si>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</si>
  <si>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</si>
  <si>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</si>
  <si>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</si>
  <si>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</si>
  <si>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</si>
  <si>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</si>
  <si>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</si>
  <si>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</si>
  <si>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</si>
  <si>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</si>
  <si>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</si>
  <si>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</si>
  <si>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</si>
  <si>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</si>
  <si>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</si>
  <si>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</si>
  <si>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</si>
  <si>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</si>
  <si>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</si>
  <si>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</si>
  <si>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</si>
  <si>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</si>
  <si>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</si>
  <si>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</si>
  <si>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</si>
  <si>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</si>
  <si>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</si>
  <si>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</si>
  <si>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</si>
  <si>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</si>
  <si>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</si>
  <si>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</si>
  <si>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</si>
  <si>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</si>
  <si>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</si>
  <si>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</si>
  <si>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</si>
  <si>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</si>
  <si>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</si>
  <si>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</si>
  <si>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</si>
  <si>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</si>
  <si>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</si>
  <si>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</si>
  <si>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</si>
  <si>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</si>
  <si>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</si>
  <si>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</si>
  <si>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</si>
  <si>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</si>
  <si>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</si>
  <si>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</si>
  <si>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</si>
  <si>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</si>
  <si>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</si>
  <si>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</si>
  <si>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</si>
  <si>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</si>
  <si>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</si>
  <si>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</si>
  <si>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</si>
  <si>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</si>
  <si>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</si>
  <si>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</si>
  <si>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</si>
  <si>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</si>
  <si>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</si>
  <si>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</si>
  <si>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</si>
  <si>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</si>
  <si>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</si>
  <si>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</si>
  <si>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</si>
  <si>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</si>
  <si>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</si>
  <si>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</si>
  <si>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</si>
  <si>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</si>
  <si>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</si>
  <si>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</si>
  <si>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</si>
  <si>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</si>
  <si>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</si>
  <si>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</si>
  <si>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</si>
  <si>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</si>
  <si>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</si>
  <si>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</si>
  <si>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</si>
  <si>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</si>
  <si>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</si>
  <si>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</si>
  <si>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</si>
  <si>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</si>
  <si>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</si>
  <si>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</si>
  <si>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</si>
  <si>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</si>
  <si>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</si>
  <si>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</si>
  <si>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</si>
  <si>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</si>
  <si>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</si>
  <si>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</si>
  <si>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</si>
  <si>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</si>
  <si>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</si>
  <si>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</si>
  <si>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</si>
  <si>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</si>
  <si>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</si>
  <si>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</si>
  <si>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</si>
  <si>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</si>
  <si>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</si>
  <si>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</si>
  <si>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</si>
  <si>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</si>
  <si>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</si>
  <si>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</si>
  <si>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</si>
  <si>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</si>
  <si>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</si>
  <si>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</si>
  <si>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</si>
  <si>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</si>
  <si>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</si>
  <si>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</si>
  <si>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</si>
  <si>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</si>
  <si>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</si>
  <si>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</si>
  <si>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</si>
  <si>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</si>
  <si>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</si>
  <si>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</si>
  <si>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</si>
  <si>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</si>
  <si>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</si>
  <si>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</si>
  <si>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</si>
  <si>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</si>
  <si>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</si>
  <si>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</si>
  <si>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</si>
  <si>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</si>
  <si>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</si>
  <si>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</si>
  <si>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</si>
  <si>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</si>
  <si>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</si>
  <si>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</si>
  <si>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</si>
  <si>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</si>
  <si>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</si>
  <si>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</si>
  <si>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</si>
  <si>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</si>
  <si>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</si>
  <si>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</si>
  <si>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</si>
  <si>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</si>
  <si>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</si>
  <si>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</si>
  <si>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</si>
  <si>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</si>
  <si>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</si>
  <si>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</si>
  <si>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</si>
  <si>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</si>
  <si>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</si>
  <si>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</si>
  <si>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</si>
  <si>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</si>
  <si>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</si>
  <si>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</si>
  <si>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</si>
  <si>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</si>
  <si>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</si>
  <si>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</si>
  <si>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</si>
  <si>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</si>
  <si>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</si>
  <si>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</si>
  <si>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</si>
  <si>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</si>
  <si>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</si>
  <si>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</si>
  <si>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</si>
  <si>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</si>
  <si>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</si>
  <si>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</si>
  <si>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</si>
  <si>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</si>
  <si>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</si>
  <si>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</si>
  <si>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</si>
  <si>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</si>
  <si>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</si>
  <si>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</si>
  <si>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</si>
  <si>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</si>
  <si>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</si>
  <si>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</si>
  <si>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</si>
  <si>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</si>
  <si>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</si>
  <si>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</si>
  <si>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</si>
  <si>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</si>
  <si>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</si>
  <si>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</si>
  <si>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</si>
  <si>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</si>
  <si>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</si>
  <si>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</si>
  <si>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</si>
  <si>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</si>
  <si>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</si>
  <si>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</si>
  <si>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</si>
  <si>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</si>
  <si>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</si>
  <si>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</si>
  <si>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</si>
  <si>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</si>
  <si>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</si>
  <si>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</si>
  <si>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</si>
  <si>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</si>
  <si>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</si>
  <si>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</si>
  <si>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</si>
  <si>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</si>
  <si>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</si>
  <si>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</si>
  <si>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</si>
  <si>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</si>
  <si>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</si>
  <si>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</si>
  <si>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</si>
  <si>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</si>
  <si>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</si>
  <si>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</si>
  <si>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</si>
  <si>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</si>
  <si>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</si>
  <si>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</si>
  <si>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</si>
  <si>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</si>
  <si>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</si>
  <si>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</si>
  <si>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</si>
  <si>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</si>
  <si>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</si>
  <si>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</si>
  <si>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</si>
  <si>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</si>
  <si>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</si>
  <si>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</si>
  <si>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</si>
  <si>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</si>
  <si>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</si>
  <si>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</si>
  <si>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</si>
  <si>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</si>
  <si>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</si>
  <si>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</si>
  <si>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</si>
  <si>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</si>
  <si>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</si>
  <si>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</si>
  <si>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</si>
  <si>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</si>
  <si>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</si>
  <si>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</si>
  <si>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</si>
  <si>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</si>
  <si>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</si>
  <si>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</si>
  <si>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</si>
  <si>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</si>
  <si>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</si>
  <si>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</si>
  <si>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</si>
  <si>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</si>
  <si>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</si>
  <si>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</si>
  <si>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</si>
  <si>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</si>
  <si>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</si>
  <si>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</si>
  <si>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</si>
  <si>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</si>
  <si>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</si>
  <si>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</si>
  <si>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</si>
  <si>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</si>
  <si>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</si>
  <si>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</si>
  <si>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</si>
  <si>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</si>
  <si>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</si>
  <si>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</si>
  <si>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</si>
  <si>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</si>
  <si>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</si>
  <si>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</si>
  <si>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</si>
  <si>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</si>
  <si>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</si>
  <si>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</si>
  <si>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</si>
  <si>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</si>
  <si>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</si>
  <si>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</si>
  <si>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</si>
  <si>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</si>
  <si>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</si>
  <si>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</si>
  <si>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</si>
  <si>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</si>
  <si>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</si>
  <si>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</si>
  <si>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</si>
  <si>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</si>
  <si>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</si>
  <si>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</si>
  <si>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</si>
  <si>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</si>
  <si>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</si>
  <si>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</si>
  <si>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</si>
  <si>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</si>
  <si>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</si>
  <si>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</si>
  <si>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</si>
  <si>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</si>
  <si>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</si>
  <si>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</si>
  <si>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</si>
  <si>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</si>
  <si>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</si>
  <si>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</si>
  <si>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</si>
  <si>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</si>
  <si>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</si>
  <si>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</si>
  <si>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</si>
  <si>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</si>
  <si>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</si>
  <si>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</si>
  <si>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</si>
  <si>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</si>
  <si>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</si>
  <si>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</si>
  <si>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</si>
  <si>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</si>
  <si>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</si>
  <si>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</si>
  <si>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</si>
  <si>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</si>
  <si>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</si>
  <si>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</si>
  <si>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</si>
  <si>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</si>
  <si>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</si>
  <si>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</si>
  <si>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</si>
  <si>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</si>
  <si>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</si>
  <si>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</si>
  <si>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</si>
  <si>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</si>
  <si>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</si>
  <si>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</si>
  <si>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</si>
  <si>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</si>
  <si>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</si>
  <si>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</si>
  <si>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</si>
  <si>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</si>
  <si>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</si>
  <si>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</si>
  <si>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</si>
  <si>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</si>
  <si>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</si>
  <si>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</si>
  <si>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</si>
  <si>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</si>
  <si>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</si>
  <si>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</si>
  <si>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</si>
  <si>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</si>
  <si>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</si>
  <si>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</si>
  <si>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</si>
  <si>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</si>
  <si>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</si>
  <si>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</si>
  <si>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</si>
  <si>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</si>
  <si>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</si>
  <si>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</si>
  <si>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</si>
  <si>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</si>
  <si>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</si>
  <si>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</si>
  <si>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</si>
  <si>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</si>
  <si>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</si>
  <si>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</si>
  <si>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</si>
  <si>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</si>
  <si>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</si>
  <si>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</si>
  <si>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</si>
  <si>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</si>
  <si>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</si>
  <si>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</si>
  <si>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</si>
  <si>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</si>
  <si>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</si>
  <si>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</si>
  <si>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</si>
  <si>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</si>
  <si>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</si>
  <si>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</si>
  <si>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</si>
  <si>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</si>
  <si>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</si>
  <si>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</si>
  <si>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</si>
  <si>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</si>
  <si>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</si>
  <si>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</si>
  <si>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</si>
  <si>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</si>
  <si>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</si>
  <si>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</si>
  <si>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</si>
  <si>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</si>
  <si>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</si>
  <si>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</si>
  <si>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</si>
  <si>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</si>
  <si>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</si>
  <si>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</si>
  <si>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</si>
  <si>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</si>
  <si>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</si>
  <si>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</si>
  <si>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</si>
  <si>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</si>
  <si>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</si>
  <si>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</si>
  <si>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</si>
  <si>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</si>
  <si>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</si>
  <si>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</si>
  <si>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</si>
  <si>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</si>
  <si>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</si>
  <si>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</si>
  <si>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</si>
  <si>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</si>
  <si>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</si>
  <si>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</si>
  <si>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</si>
  <si>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</si>
  <si>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</si>
  <si>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</si>
  <si>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</si>
  <si>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</si>
  <si>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</si>
  <si>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</si>
  <si>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</si>
  <si>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</si>
  <si>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</si>
  <si>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</si>
  <si>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</si>
  <si>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</si>
  <si>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</si>
  <si>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</si>
  <si>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</si>
  <si>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</si>
  <si>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</si>
  <si>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</si>
  <si>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</si>
  <si>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</si>
  <si>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</si>
  <si>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</si>
  <si>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</si>
  <si>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</si>
  <si>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</si>
  <si>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</si>
  <si>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</si>
  <si>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</si>
  <si>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</si>
  <si>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</si>
  <si>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</si>
  <si>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</si>
  <si>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</si>
  <si>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</si>
  <si>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</si>
  <si>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</si>
  <si>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</si>
  <si>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</si>
  <si>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</si>
  <si>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</si>
  <si>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</si>
  <si>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</si>
  <si>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</si>
  <si>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</si>
  <si>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</si>
  <si>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</si>
  <si>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</si>
  <si>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</si>
  <si>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</si>
  <si>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</si>
  <si>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</si>
  <si>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</si>
  <si>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</si>
  <si>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</si>
  <si>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</si>
  <si>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</si>
  <si>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</si>
  <si>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</si>
  <si>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</si>
  <si>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</si>
  <si>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</si>
  <si>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</si>
  <si>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</si>
  <si>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</si>
  <si>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</si>
  <si>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</si>
  <si>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</si>
  <si>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</si>
  <si>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</si>
  <si>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</si>
  <si>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</si>
  <si>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</si>
  <si>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</si>
  <si>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</si>
  <si>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</si>
  <si>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</si>
  <si>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</si>
  <si>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</si>
  <si>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</si>
  <si>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</si>
  <si>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</si>
  <si>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</si>
  <si>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</si>
  <si>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</si>
  <si>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</si>
  <si>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</si>
  <si>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</si>
  <si>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</si>
  <si>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</si>
  <si>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</si>
  <si>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</si>
  <si>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</si>
  <si>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</si>
  <si>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</si>
  <si>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</si>
  <si>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</si>
  <si>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</si>
  <si>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</si>
  <si>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</si>
  <si>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</si>
  <si>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</si>
  <si>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</si>
  <si>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</si>
  <si>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</si>
  <si>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</si>
  <si>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</si>
  <si>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</si>
  <si>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</si>
  <si>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</si>
  <si>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</si>
  <si>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</si>
  <si>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</si>
  <si>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</si>
  <si>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</si>
  <si>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</si>
  <si>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</si>
  <si>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</si>
  <si>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</si>
  <si>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</si>
  <si>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</si>
  <si>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</si>
  <si>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</si>
  <si>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</si>
  <si>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</si>
  <si>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</si>
  <si>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</si>
  <si>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</si>
  <si>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</si>
  <si>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</si>
  <si>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</si>
  <si>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</si>
  <si>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</si>
  <si>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</si>
  <si>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</si>
  <si>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</si>
  <si>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</si>
  <si>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</si>
  <si>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</si>
  <si>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</si>
  <si>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</si>
  <si>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</si>
  <si>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</si>
  <si>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</si>
  <si>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</si>
  <si>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</si>
  <si>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</si>
  <si>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</si>
  <si>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</si>
  <si>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</si>
  <si>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</si>
  <si>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</si>
  <si>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</si>
  <si>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</si>
  <si>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</si>
  <si>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</si>
  <si>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</si>
  <si>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</si>
  <si>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</si>
  <si>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</si>
  <si>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</si>
  <si>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</si>
  <si>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</si>
  <si>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</si>
  <si>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</si>
  <si>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</si>
  <si>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</si>
  <si>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</si>
  <si>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</si>
  <si>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</si>
  <si>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</si>
  <si>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</si>
  <si>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</si>
  <si>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</si>
  <si>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</si>
  <si>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</si>
  <si>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</si>
  <si>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</si>
  <si>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</si>
  <si>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</si>
  <si>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</si>
  <si>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</si>
  <si>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</si>
  <si>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</si>
  <si>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</si>
  <si>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</si>
  <si>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</si>
  <si>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</si>
  <si>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</si>
  <si>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</si>
  <si>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</si>
  <si>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</si>
  <si>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</si>
  <si>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</si>
  <si>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</si>
  <si>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</si>
  <si>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</si>
  <si>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</si>
  <si>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</si>
  <si>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</si>
  <si>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</si>
  <si>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</si>
  <si>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</si>
  <si>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</si>
  <si>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</si>
  <si>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</si>
  <si>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</si>
  <si>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</si>
  <si>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</si>
  <si>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</si>
  <si>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</si>
  <si>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</si>
  <si>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</si>
  <si>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</si>
  <si>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</si>
  <si>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</si>
  <si>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</si>
  <si>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</si>
  <si>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</si>
  <si>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</si>
  <si>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</si>
  <si>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</si>
  <si>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</si>
  <si>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</si>
  <si>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</si>
  <si>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</si>
  <si>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</si>
  <si>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</si>
  <si>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</si>
  <si>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</si>
  <si>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</si>
  <si>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</si>
  <si>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</si>
  <si>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</si>
  <si>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</si>
  <si>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</si>
  <si>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</si>
  <si>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</si>
  <si>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</si>
  <si>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</si>
  <si>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</si>
  <si>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</si>
  <si>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</si>
  <si>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</si>
  <si>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</si>
  <si>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</si>
  <si>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</si>
  <si>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</si>
  <si>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</si>
  <si>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</si>
  <si>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</si>
  <si>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</si>
  <si>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</si>
  <si>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</si>
  <si>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</si>
  <si>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</si>
  <si>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</si>
  <si>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</si>
  <si>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</si>
  <si>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</si>
  <si>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</si>
  <si>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</si>
  <si>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</si>
  <si>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</si>
  <si>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</si>
  <si>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</si>
  <si>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</si>
  <si>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</si>
  <si>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</si>
  <si>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</si>
  <si>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</si>
  <si>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</si>
  <si>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</si>
  <si>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</si>
  <si>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</si>
  <si>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</si>
  <si>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</si>
  <si>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</si>
  <si>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</si>
  <si>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</si>
  <si>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</si>
  <si>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</si>
  <si>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</si>
  <si>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</si>
  <si>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</si>
  <si>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</si>
  <si>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</si>
  <si>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</si>
  <si>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</si>
  <si>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</si>
  <si>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</si>
  <si>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</si>
  <si>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</si>
  <si>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</si>
  <si>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</si>
  <si>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</si>
  <si>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</si>
  <si>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</si>
  <si>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</si>
  <si>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</si>
  <si>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</si>
  <si>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</si>
  <si>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</si>
  <si>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</si>
  <si>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</si>
  <si>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</si>
  <si>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</si>
  <si>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</si>
  <si>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</si>
  <si>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</si>
  <si>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</si>
  <si>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</si>
  <si>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</si>
  <si>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</si>
  <si>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</si>
  <si>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</si>
  <si>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</si>
  <si>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</si>
  <si>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</si>
  <si>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</si>
  <si>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</si>
  <si>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</si>
  <si>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</si>
  <si>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</si>
  <si>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</si>
  <si>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</si>
  <si>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</si>
  <si>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</si>
  <si>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</si>
  <si>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</si>
  <si>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</si>
  <si>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</si>
  <si>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</si>
  <si>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</si>
  <si>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</si>
  <si>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</si>
  <si>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</si>
  <si>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</si>
  <si>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</si>
  <si>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</si>
  <si>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</si>
  <si>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</si>
  <si>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</si>
  <si>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</si>
  <si>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</si>
  <si>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</si>
  <si>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</si>
  <si>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</si>
  <si>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</si>
  <si>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</si>
  <si>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</si>
  <si>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</si>
  <si>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</si>
  <si>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</si>
  <si>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</si>
  <si>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</si>
  <si>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</si>
  <si>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</si>
  <si>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</si>
  <si>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</si>
  <si>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</si>
  <si>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</si>
  <si>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</si>
  <si>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</si>
  <si>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</si>
  <si>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</si>
  <si>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</si>
  <si>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</si>
  <si>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</si>
  <si>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</si>
  <si>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</si>
  <si>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</si>
  <si>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</si>
  <si>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</si>
  <si>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</si>
  <si>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</si>
  <si>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</si>
  <si>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</si>
  <si>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</si>
  <si>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</si>
  <si>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</si>
  <si>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</si>
  <si>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</si>
  <si>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</si>
  <si>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</si>
  <si>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</si>
  <si>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</si>
  <si>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</si>
  <si>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</si>
  <si>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</si>
  <si>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</si>
  <si>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</si>
  <si>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</si>
  <si>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</si>
  <si>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</si>
  <si>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</si>
  <si>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</si>
  <si>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</si>
  <si>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</si>
  <si>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</si>
  <si>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</si>
  <si>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</si>
  <si>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</si>
  <si>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</si>
  <si>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</si>
  <si>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</si>
  <si>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</si>
  <si>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</si>
  <si>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</si>
  <si>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</si>
  <si>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</si>
  <si>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</si>
  <si>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</si>
  <si>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</si>
  <si>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</si>
  <si>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</si>
  <si>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</si>
  <si>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</si>
  <si>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</si>
  <si>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</si>
  <si>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</si>
  <si>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</si>
  <si>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</si>
  <si>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</si>
  <si>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</si>
  <si>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</si>
  <si>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</si>
  <si>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</si>
  <si>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</si>
  <si>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</si>
  <si>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</si>
  <si>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</si>
  <si>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</si>
  <si>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</si>
  <si>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</si>
  <si>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</si>
  <si>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</si>
  <si>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</si>
  <si>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</si>
  <si>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</si>
  <si>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</si>
  <si>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</si>
  <si>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</si>
  <si>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</si>
  <si>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</si>
  <si>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</si>
  <si>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</si>
  <si>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</si>
  <si>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</si>
  <si>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</si>
  <si>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</si>
  <si>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</si>
  <si>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</si>
  <si>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</si>
  <si>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</si>
  <si>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</si>
  <si>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</si>
  <si>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</si>
  <si>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</si>
  <si>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</si>
  <si>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</si>
  <si>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</si>
  <si>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</si>
  <si>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</si>
  <si>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</si>
  <si>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</si>
  <si>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</si>
  <si>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</si>
  <si>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</si>
  <si>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</si>
  <si>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</si>
  <si>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</si>
  <si>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</si>
  <si>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</si>
  <si>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</si>
  <si>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</si>
  <si>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</si>
  <si>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</si>
  <si>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</si>
  <si>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</si>
  <si>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</si>
  <si>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</si>
  <si>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</si>
  <si>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</si>
  <si>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</si>
  <si>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</si>
  <si>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</si>
  <si>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</si>
  <si>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</si>
  <si>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</si>
  <si>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</si>
  <si>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</si>
  <si>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</si>
  <si>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</si>
  <si>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</si>
  <si>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</si>
  <si>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</si>
  <si>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</si>
  <si>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</si>
  <si>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</si>
  <si>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</si>
  <si>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</si>
  <si>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</si>
  <si>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</si>
  <si>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</si>
  <si>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</si>
  <si>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</si>
  <si>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</si>
  <si>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</si>
  <si>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</si>
  <si>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</si>
  <si>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</si>
  <si>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</si>
  <si>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</si>
  <si>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</si>
  <si>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</si>
  <si>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</si>
  <si>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</si>
  <si>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</si>
  <si>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</si>
  <si>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</si>
  <si>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</si>
  <si>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</si>
  <si>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</si>
  <si>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</si>
  <si>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</si>
  <si>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</si>
  <si>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</si>
  <si>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</si>
  <si>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</si>
  <si>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</si>
  <si>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</si>
  <si>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</si>
  <si>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</si>
  <si>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</si>
  <si>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</si>
  <si>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</si>
  <si>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</si>
  <si>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</si>
  <si>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</si>
  <si>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</si>
  <si>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</si>
  <si>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</si>
  <si>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</si>
  <si>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</si>
  <si>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</si>
  <si>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</si>
  <si>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</si>
  <si>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</si>
  <si>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</si>
  <si>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</si>
  <si>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</si>
  <si>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</si>
  <si>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</si>
  <si>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</si>
  <si>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</si>
  <si>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</si>
  <si>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</si>
  <si>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</si>
  <si>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</si>
  <si>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</si>
  <si>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</si>
  <si>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</si>
  <si>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</si>
  <si>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</si>
  <si>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</si>
  <si>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</si>
  <si>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</si>
  <si>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</si>
  <si>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</si>
  <si>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</si>
  <si>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</si>
  <si>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</si>
  <si>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</si>
  <si>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</si>
  <si>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</si>
  <si>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</si>
  <si>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</si>
  <si>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</si>
  <si>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</si>
  <si>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</si>
  <si>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</si>
  <si>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</si>
  <si>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</si>
  <si>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</si>
  <si>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</si>
  <si>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</si>
  <si>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</si>
  <si>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</si>
  <si>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</si>
  <si>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</si>
  <si>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</si>
  <si>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</si>
  <si>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</si>
  <si>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</si>
  <si>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</si>
  <si>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</si>
  <si>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</si>
  <si>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</si>
  <si>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</si>
  <si>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</si>
  <si>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</si>
  <si>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</si>
  <si>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</si>
  <si>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</si>
  <si>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</si>
  <si>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</si>
  <si>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</si>
  <si>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</si>
  <si>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</si>
  <si>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</si>
  <si>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</si>
  <si>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</si>
  <si>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</si>
  <si>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</si>
  <si>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</si>
  <si>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</si>
  <si>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</si>
  <si>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</si>
  <si>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</si>
  <si>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</si>
  <si>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</si>
  <si>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</si>
  <si>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</si>
  <si>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</si>
  <si>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</si>
  <si>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</si>
  <si>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</si>
  <si>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</si>
  <si>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</si>
  <si>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</si>
  <si>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</si>
  <si>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</si>
  <si>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</si>
  <si>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</si>
  <si>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</si>
  <si>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</si>
  <si>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</si>
  <si>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</si>
  <si>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</si>
  <si>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</si>
  <si>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</si>
  <si>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</si>
  <si>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</si>
  <si>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</si>
  <si>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</si>
  <si>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</si>
  <si>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</si>
  <si>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</si>
  <si>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</si>
  <si>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</si>
  <si>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</si>
  <si>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</si>
  <si>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</si>
  <si>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</si>
  <si>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</si>
  <si>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</si>
  <si>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</si>
  <si>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</si>
  <si>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</si>
  <si>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</si>
  <si>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</si>
  <si>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</si>
  <si>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</si>
  <si>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</si>
  <si>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</si>
  <si>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</si>
  <si>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</si>
  <si>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</si>
  <si>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</si>
  <si>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</si>
  <si>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</si>
  <si>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</si>
  <si>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</si>
  <si>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</si>
  <si>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</si>
  <si>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</si>
  <si>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</si>
  <si>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</si>
  <si>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</si>
  <si>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</si>
  <si>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</si>
  <si>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</si>
  <si>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</si>
  <si>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</si>
  <si>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</si>
  <si>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</si>
  <si>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</si>
  <si>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</si>
  <si>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</si>
  <si>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</si>
  <si>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</si>
  <si>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</si>
  <si>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</si>
  <si>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</si>
  <si>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</si>
  <si>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</si>
  <si>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</si>
  <si>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</si>
  <si>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</si>
  <si>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</si>
  <si>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</si>
  <si>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</si>
  <si>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</si>
  <si>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</si>
  <si>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</si>
  <si>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</si>
  <si>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</si>
  <si>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</si>
  <si>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</si>
  <si>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</si>
  <si>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</si>
  <si>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</si>
  <si>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</si>
  <si>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</si>
  <si>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</si>
  <si>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</si>
  <si>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</si>
  <si>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</si>
  <si>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</si>
  <si>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</si>
  <si>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</si>
  <si>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</si>
  <si>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</si>
  <si>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</si>
  <si>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</si>
  <si>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</si>
  <si>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</si>
  <si>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</si>
  <si>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</si>
  <si>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</si>
  <si>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</si>
  <si>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</si>
  <si>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</si>
  <si>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</si>
  <si>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</si>
  <si>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</si>
  <si>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</si>
  <si>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</si>
  <si>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</si>
  <si>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</si>
  <si>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</si>
  <si>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</si>
  <si>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</si>
  <si>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</si>
  <si>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</si>
  <si>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</si>
  <si>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</si>
  <si>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</si>
  <si>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</si>
  <si>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</si>
  <si>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</si>
  <si>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</si>
  <si>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</si>
  <si>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</si>
  <si>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</si>
  <si>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</si>
  <si>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</si>
  <si>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</si>
  <si>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</si>
  <si>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</si>
  <si>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</si>
  <si>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</si>
  <si>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</si>
  <si>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</si>
  <si>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</si>
  <si>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</si>
  <si>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</si>
  <si>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</si>
  <si>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</si>
  <si>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</si>
  <si>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</si>
  <si>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</si>
  <si>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</si>
  <si>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</si>
  <si>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</si>
  <si>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</si>
  <si>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</si>
  <si>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</si>
  <si>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</si>
  <si>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</si>
  <si>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</si>
  <si>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</si>
  <si>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</si>
  <si>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</si>
  <si>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</si>
  <si>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</si>
  <si>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</si>
  <si>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</si>
  <si>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</si>
  <si>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</si>
  <si>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</si>
  <si>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</si>
  <si>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</si>
  <si>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</si>
  <si>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</si>
  <si>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</si>
  <si>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</si>
  <si>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</si>
  <si>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</si>
  <si>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</si>
  <si>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</si>
  <si>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</si>
  <si>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</si>
  <si>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</si>
  <si>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</si>
  <si>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</si>
  <si>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</si>
  <si>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</si>
  <si>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</si>
  <si>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</si>
  <si>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</si>
  <si>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</si>
  <si>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</si>
  <si>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</si>
  <si>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</si>
  <si>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</si>
  <si>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</si>
  <si>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</si>
  <si>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</si>
  <si>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</si>
  <si>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</si>
  <si>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</si>
  <si>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</si>
  <si>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</si>
  <si>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</si>
  <si>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</si>
  <si>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</si>
  <si>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</si>
  <si>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</si>
  <si>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</si>
  <si>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</si>
  <si>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</si>
  <si>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</si>
  <si>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</si>
  <si>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</si>
  <si>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</si>
  <si>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</si>
  <si>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</si>
  <si>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</si>
  <si>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</si>
  <si>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</si>
  <si>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</si>
  <si>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</si>
  <si>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</si>
  <si>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</si>
  <si>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</si>
  <si>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</si>
  <si>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</si>
  <si>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</si>
  <si>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</si>
  <si>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</si>
  <si>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</si>
  <si>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</si>
  <si>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</si>
  <si>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</si>
  <si>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</si>
  <si>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</si>
  <si>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</si>
  <si>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</si>
  <si>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</si>
  <si>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</si>
  <si>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</si>
  <si>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</si>
  <si>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</si>
  <si>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</si>
  <si>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</si>
  <si>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</si>
  <si>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</si>
  <si>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</si>
  <si>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</si>
  <si>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</si>
  <si>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</si>
  <si>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</si>
  <si>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</si>
  <si>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</si>
  <si>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</si>
  <si>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</si>
  <si>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</si>
  <si>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</si>
  <si>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</si>
  <si>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</si>
  <si>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</si>
  <si>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</si>
  <si>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</si>
  <si>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</si>
  <si>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</si>
  <si>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</si>
  <si>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</si>
  <si>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</si>
  <si>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</si>
  <si>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</si>
  <si>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</si>
  <si>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</si>
  <si>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</si>
  <si>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</si>
  <si>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</si>
  <si>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</si>
  <si>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</si>
  <si>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</si>
  <si>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</si>
  <si>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</si>
  <si>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</si>
  <si>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</si>
  <si>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</si>
  <si>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</si>
  <si>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</si>
  <si>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</si>
  <si>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</si>
  <si>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</si>
  <si>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</si>
  <si>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</si>
  <si>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</si>
  <si>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</si>
  <si>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</si>
  <si>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</si>
  <si>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</si>
  <si>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</si>
  <si>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</si>
  <si>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</si>
  <si>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</si>
  <si>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</si>
  <si>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</si>
  <si>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</si>
  <si>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</si>
  <si>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</si>
  <si>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</si>
  <si>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</si>
  <si>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</si>
  <si>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</si>
  <si>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</si>
  <si>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</si>
  <si>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</si>
  <si>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</si>
  <si>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</si>
  <si>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</si>
  <si>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</si>
  <si>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</si>
  <si>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</si>
  <si>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</si>
  <si>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</si>
  <si>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</si>
  <si>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</si>
  <si>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</si>
  <si>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</si>
  <si>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</si>
  <si>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</si>
  <si>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</si>
  <si>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</si>
  <si>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</si>
  <si>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</si>
  <si>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</si>
  <si>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</si>
  <si>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</si>
  <si>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</si>
  <si>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</si>
  <si>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</si>
  <si>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</si>
  <si>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</si>
  <si>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</si>
  <si>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</si>
  <si>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</si>
  <si>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</si>
  <si>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</si>
  <si>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</si>
  <si>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</si>
  <si>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</si>
  <si>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</si>
  <si>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</si>
  <si>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</si>
  <si>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</si>
  <si>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</si>
  <si>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</si>
  <si>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</si>
  <si>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</si>
  <si>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</si>
  <si>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</si>
  <si>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</si>
  <si>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</si>
  <si>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</si>
  <si>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</si>
  <si>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</si>
  <si>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</si>
  <si>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</si>
  <si>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</si>
  <si>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</si>
  <si>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</si>
  <si>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</si>
  <si>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</si>
  <si>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</si>
  <si>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</si>
  <si>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</si>
  <si>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</si>
  <si>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</si>
  <si>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</si>
  <si>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</si>
  <si>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</si>
  <si>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</si>
  <si>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</si>
  <si>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</si>
  <si>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</si>
  <si>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</si>
  <si>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</si>
  <si>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</si>
  <si>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</si>
  <si>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</si>
  <si>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</si>
  <si>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</si>
  <si>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</si>
  <si>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</si>
  <si>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</si>
  <si>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</si>
  <si>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</si>
  <si>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</si>
  <si>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</si>
  <si>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</si>
  <si>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</si>
  <si>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</si>
  <si>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</si>
  <si>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</si>
  <si>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</si>
  <si>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</si>
  <si>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</si>
  <si>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</si>
  <si>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</si>
  <si>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</si>
  <si>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</si>
  <si>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</si>
  <si>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</si>
  <si>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</si>
  <si>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</si>
  <si>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</si>
  <si>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</si>
  <si>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</si>
  <si>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</si>
  <si>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</si>
  <si>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</si>
  <si>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</si>
  <si>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</si>
  <si>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</si>
  <si>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</si>
  <si>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</si>
  <si>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</si>
  <si>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</si>
  <si>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</si>
  <si>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</si>
  <si>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</si>
  <si>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</si>
  <si>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</si>
  <si>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</si>
  <si>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</si>
  <si>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</si>
  <si>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</si>
  <si>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</si>
  <si>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</si>
  <si>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</si>
  <si>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</si>
  <si>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</si>
  <si>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</si>
  <si>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</si>
  <si>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</si>
  <si>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</si>
  <si>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</si>
  <si>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</si>
  <si>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</si>
  <si>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</si>
  <si>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</si>
  <si>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</si>
  <si>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</si>
  <si>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</si>
  <si>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</si>
  <si>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</si>
  <si>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</si>
  <si>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</si>
  <si>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</si>
  <si>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</si>
  <si>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</si>
  <si>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</si>
  <si>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</si>
  <si>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</si>
  <si>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</si>
  <si>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</si>
  <si>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</si>
  <si>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</si>
  <si>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</si>
  <si>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</si>
  <si>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</si>
  <si>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</si>
  <si>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</si>
  <si>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</si>
  <si>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</si>
  <si>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</si>
  <si>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</si>
  <si>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</si>
  <si>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</si>
  <si>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</si>
  <si>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</si>
  <si>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</si>
  <si>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</si>
  <si>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</si>
  <si>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</si>
  <si>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</si>
  <si>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</si>
  <si>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</si>
  <si>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</si>
  <si>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</si>
  <si>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</si>
  <si>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</si>
  <si>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</si>
  <si>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</si>
  <si>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</si>
  <si>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</si>
  <si>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</si>
  <si>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</si>
  <si>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</si>
  <si>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</si>
  <si>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</si>
  <si>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</si>
  <si>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</si>
  <si>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</si>
  <si>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</si>
  <si>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</si>
  <si>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</si>
  <si>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</si>
  <si>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</si>
  <si>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</si>
  <si>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</si>
  <si>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</si>
  <si>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</si>
  <si>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</si>
  <si>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</si>
  <si>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</si>
  <si>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</si>
  <si>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</si>
  <si>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</si>
  <si>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</si>
  <si>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</si>
  <si>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</si>
  <si>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</si>
  <si>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</si>
  <si>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</si>
  <si>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</si>
  <si>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</si>
  <si>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</si>
  <si>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</si>
  <si>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</si>
  <si>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</si>
  <si>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</si>
  <si>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</si>
  <si>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</si>
  <si>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</si>
  <si>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</si>
  <si>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</si>
  <si>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</si>
  <si>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</si>
  <si>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</si>
  <si>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</si>
  <si>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</si>
  <si>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</si>
  <si>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</si>
  <si>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</si>
  <si>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</si>
  <si>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</si>
  <si>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</si>
  <si>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</si>
  <si>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</si>
  <si>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</si>
  <si>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</si>
  <si>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</si>
  <si>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</si>
  <si>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</si>
  <si>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</si>
  <si>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</si>
  <si>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</si>
  <si>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</si>
  <si>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</si>
  <si>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</si>
  <si>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</si>
  <si>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</si>
  <si>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</si>
  <si>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</si>
  <si>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</si>
  <si>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</si>
  <si>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</si>
  <si>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</si>
  <si>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</si>
  <si>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</si>
  <si>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</si>
  <si>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</si>
  <si>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</si>
  <si>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</si>
  <si>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</si>
  <si>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</si>
  <si>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</si>
  <si>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</si>
  <si>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</si>
  <si>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</si>
  <si>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</si>
  <si>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</si>
  <si>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</si>
  <si>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</si>
  <si>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</si>
  <si>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</si>
  <si>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</si>
  <si>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</si>
  <si>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</si>
  <si>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</si>
  <si>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</si>
  <si>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</si>
  <si>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</si>
  <si>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</si>
  <si>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</si>
  <si>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</si>
  <si>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</si>
  <si>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</si>
  <si>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</si>
  <si>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</si>
  <si>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</si>
  <si>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</si>
  <si>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</si>
  <si>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</si>
  <si>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</si>
  <si>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</si>
  <si>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</si>
  <si>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</si>
  <si>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</si>
  <si>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</si>
  <si>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</si>
  <si>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</si>
  <si>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</si>
  <si>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</si>
  <si>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</si>
  <si>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</si>
  <si>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</si>
  <si>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</si>
  <si>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</si>
  <si>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</si>
  <si>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</si>
  <si>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</si>
  <si>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</si>
  <si>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</si>
  <si>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</si>
  <si>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</si>
  <si>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</si>
  <si>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</si>
  <si>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</si>
  <si>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</si>
  <si>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</si>
  <si>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</si>
  <si>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</si>
  <si>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</si>
  <si>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</si>
  <si>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</si>
  <si>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</si>
  <si>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</si>
  <si>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</si>
  <si>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</si>
  <si>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</si>
  <si>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</si>
  <si>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</si>
  <si>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</si>
  <si>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</si>
  <si>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</si>
  <si>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</si>
  <si>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</si>
  <si>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</si>
  <si>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</si>
  <si>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</si>
  <si>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</si>
  <si>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</si>
  <si>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</si>
  <si>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</si>
  <si>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</si>
  <si>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</si>
  <si>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</si>
  <si>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</si>
  <si>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</si>
  <si>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</si>
  <si>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</si>
  <si>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</si>
  <si>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</si>
  <si>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</si>
  <si>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</si>
  <si>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</si>
  <si>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</si>
  <si>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</si>
  <si>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</si>
  <si>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</si>
  <si>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</si>
  <si>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</si>
  <si>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</si>
  <si>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</si>
  <si>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</si>
  <si>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</si>
  <si>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</si>
  <si>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</si>
  <si>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</si>
  <si>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</si>
  <si>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</si>
  <si>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</si>
  <si>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</si>
  <si>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</si>
  <si>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</si>
  <si>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</si>
  <si>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</si>
  <si>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</si>
  <si>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</si>
  <si>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</si>
  <si>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</si>
  <si>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</si>
  <si>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</si>
  <si>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</si>
  <si>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</si>
  <si>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</si>
  <si>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</si>
  <si>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</si>
  <si>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</si>
  <si>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</si>
  <si>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</si>
  <si>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</si>
  <si>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</si>
  <si>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</si>
  <si>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</si>
  <si>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</si>
  <si>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</si>
  <si>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</si>
  <si>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</si>
  <si>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</si>
  <si>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</si>
  <si>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</si>
  <si>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</si>
  <si>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</si>
  <si>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</si>
  <si>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</si>
  <si>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</si>
  <si>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</si>
  <si>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</si>
  <si>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</si>
  <si>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</si>
  <si>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</si>
  <si>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</si>
  <si>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</si>
  <si>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</si>
  <si>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</si>
  <si>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</si>
  <si>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</si>
  <si>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</si>
  <si>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</si>
  <si>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</si>
  <si>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</si>
  <si>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</si>
  <si>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</si>
  <si>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</si>
  <si>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</si>
  <si>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</si>
  <si>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</si>
  <si>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</si>
  <si>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</si>
  <si>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</si>
  <si>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</si>
  <si>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</si>
  <si>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</si>
  <si>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</si>
  <si>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</si>
  <si>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</si>
  <si>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</si>
  <si>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</si>
  <si>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</si>
  <si>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</si>
  <si>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</si>
  <si>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</si>
  <si>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</si>
  <si>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</si>
  <si>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</si>
  <si>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</si>
  <si>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</si>
  <si>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</si>
  <si>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</si>
  <si>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</si>
  <si>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</si>
  <si>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</si>
  <si>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</si>
  <si>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</si>
  <si>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</si>
  <si>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</si>
  <si>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</si>
  <si>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</si>
  <si>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</si>
  <si>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</si>
  <si>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</si>
  <si>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</si>
  <si>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</si>
  <si>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</si>
  <si>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</si>
  <si>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</si>
  <si>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</si>
  <si>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</si>
  <si>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</si>
  <si>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</si>
  <si>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</si>
  <si>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</si>
  <si>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</si>
  <si>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</si>
  <si>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</si>
  <si>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</si>
  <si>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</si>
  <si>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</si>
  <si>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</si>
  <si>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</si>
  <si>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</si>
  <si>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</si>
  <si>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</si>
  <si>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</si>
  <si>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</si>
  <si>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</si>
  <si>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</si>
  <si>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</si>
  <si>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</si>
  <si>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</si>
  <si>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</si>
  <si>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</si>
  <si>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</si>
  <si>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</si>
  <si>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</si>
  <si>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</si>
  <si>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</si>
  <si>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</si>
  <si>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</si>
  <si>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</si>
  <si>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</si>
  <si>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</si>
  <si>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</si>
  <si>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</si>
  <si>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</si>
  <si>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</si>
  <si>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</si>
  <si>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</si>
  <si>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</si>
  <si>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</si>
  <si>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</si>
  <si>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</si>
  <si>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</si>
  <si>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</si>
  <si>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</si>
  <si>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</si>
  <si>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</si>
  <si>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</si>
  <si>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</si>
  <si>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</si>
  <si>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</si>
  <si>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</si>
  <si>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</si>
  <si>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</si>
  <si>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</si>
  <si>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</si>
  <si>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</si>
  <si>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</si>
  <si>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</si>
  <si>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</si>
  <si>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</si>
  <si>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</si>
  <si>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</si>
  <si>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</si>
  <si>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</si>
  <si>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</si>
  <si>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</si>
  <si>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</si>
  <si>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</si>
  <si>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</si>
  <si>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</si>
  <si>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</si>
  <si>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</si>
  <si>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</si>
  <si>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</si>
  <si>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</si>
  <si>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</si>
  <si>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</si>
  <si>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</si>
  <si>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</si>
  <si>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</si>
  <si>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</si>
  <si>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</si>
  <si>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</si>
  <si>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</si>
  <si>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</si>
  <si>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</si>
  <si>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</si>
  <si>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</si>
  <si>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</si>
  <si>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</si>
  <si>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</si>
  <si>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</si>
  <si>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</si>
  <si>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</si>
  <si>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</si>
  <si>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</si>
  <si>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</si>
  <si>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</si>
  <si>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</si>
  <si>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</si>
  <si>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</si>
  <si>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</si>
  <si>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</si>
  <si>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</si>
  <si>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</si>
  <si>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</si>
  <si>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</si>
  <si>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</si>
  <si>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</si>
  <si>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</si>
  <si>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</si>
  <si>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</si>
  <si>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</si>
  <si>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</si>
  <si>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</si>
  <si>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</si>
  <si>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</si>
  <si>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</si>
  <si>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</si>
  <si>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</si>
  <si>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</si>
  <si>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</si>
  <si>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</si>
  <si>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</si>
  <si>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</si>
  <si>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</si>
  <si>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</si>
  <si>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</si>
  <si>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</si>
  <si>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</si>
  <si>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</si>
  <si>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</si>
  <si>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</si>
  <si>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</si>
  <si>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</si>
  <si>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</si>
  <si>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</si>
  <si>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</si>
  <si>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</si>
  <si>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</si>
  <si>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</si>
  <si>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</si>
  <si>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</si>
  <si>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</si>
  <si>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</si>
  <si>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</si>
  <si>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</si>
  <si>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</si>
  <si>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</si>
  <si>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</si>
  <si>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</si>
  <si>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</si>
  <si>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</si>
  <si>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</si>
  <si>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</si>
  <si>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</si>
  <si>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</si>
  <si>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</si>
  <si>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</si>
  <si>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</si>
  <si>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</si>
  <si>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</si>
  <si>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</si>
  <si>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</si>
  <si>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</si>
  <si>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</si>
  <si>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</si>
  <si>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</si>
  <si>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</si>
  <si>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</si>
  <si>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</si>
  <si>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</si>
  <si>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</si>
  <si>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</si>
  <si>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</si>
  <si>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</si>
  <si>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</si>
  <si>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</si>
  <si>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</si>
  <si>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</si>
  <si>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</si>
  <si>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</si>
  <si>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</si>
  <si>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</si>
  <si>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</si>
  <si>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</si>
  <si>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</si>
  <si>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</si>
  <si>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</si>
  <si>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</si>
  <si>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</si>
  <si>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</si>
  <si>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</si>
  <si>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</si>
  <si>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</si>
  <si>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</si>
  <si>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</si>
  <si>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</si>
  <si>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</si>
  <si>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</si>
  <si>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</si>
  <si>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</si>
  <si>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</si>
  <si>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</si>
  <si>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</si>
  <si>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</si>
  <si>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</si>
  <si>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</si>
  <si>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</si>
  <si>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</si>
  <si>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</si>
  <si>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</si>
  <si>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</si>
  <si>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</si>
  <si>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</si>
  <si>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</si>
  <si>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</si>
  <si>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</si>
  <si>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</si>
  <si>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</si>
  <si>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</si>
  <si>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</si>
  <si>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</si>
  <si>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</si>
  <si>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</si>
  <si>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</si>
  <si>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</si>
  <si>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</si>
  <si>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</si>
  <si>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</si>
  <si>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</si>
  <si>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</si>
  <si>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</si>
  <si>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</si>
  <si>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</si>
  <si>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</si>
  <si>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</si>
  <si>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</si>
  <si>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</si>
  <si>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</si>
  <si>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</si>
  <si>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</si>
  <si>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</si>
  <si>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</si>
  <si>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</si>
  <si>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</si>
  <si>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</si>
  <si>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</si>
  <si>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</si>
  <si>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</si>
  <si>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</si>
  <si>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</si>
  <si>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</si>
  <si>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</si>
  <si>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</si>
  <si>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</si>
  <si>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</si>
  <si>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</si>
  <si>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</si>
  <si>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</si>
  <si>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</si>
  <si>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</si>
  <si>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</si>
  <si>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</si>
  <si>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</si>
  <si>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</si>
  <si>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</si>
  <si>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</si>
  <si>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</si>
  <si>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</si>
  <si>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</si>
  <si>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</si>
  <si>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</si>
  <si>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</si>
  <si>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</si>
  <si>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</si>
  <si>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</si>
  <si>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</si>
  <si>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</si>
  <si>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</si>
  <si>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</si>
  <si>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</si>
  <si>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</si>
  <si>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</si>
  <si>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</si>
  <si>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</si>
  <si>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</si>
  <si>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</si>
  <si>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</si>
  <si>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</si>
  <si>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</si>
  <si>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</si>
  <si>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</si>
  <si>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</si>
  <si>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</si>
  <si>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</si>
  <si>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</si>
  <si>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</si>
  <si>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</si>
  <si>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</si>
  <si>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</si>
  <si>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</si>
  <si>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</si>
  <si>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</si>
  <si>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</si>
  <si>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</si>
  <si>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</si>
  <si>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</si>
  <si>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</si>
  <si>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</si>
  <si>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</si>
  <si>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</si>
  <si>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</si>
  <si>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</si>
  <si>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</si>
  <si>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</si>
  <si>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</si>
  <si>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</si>
  <si>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</si>
  <si>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</si>
  <si>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</si>
  <si>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</si>
  <si>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</si>
  <si>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</si>
  <si>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</si>
  <si>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</si>
  <si>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</si>
  <si>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</si>
  <si>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</si>
  <si>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</si>
  <si>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</si>
  <si>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</si>
  <si>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</si>
  <si>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</si>
  <si>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</si>
  <si>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</si>
  <si>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</si>
  <si>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</si>
  <si>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</si>
  <si>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</si>
  <si>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</si>
  <si>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</si>
  <si>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</si>
  <si>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</si>
  <si>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</si>
  <si>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</si>
  <si>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</si>
  <si>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</si>
  <si>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</si>
  <si>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</si>
  <si>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</si>
  <si>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</si>
  <si>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</si>
  <si>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</si>
  <si>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</si>
  <si>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</si>
  <si>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</si>
  <si>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</si>
  <si>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</si>
  <si>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</si>
  <si>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</si>
  <si>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</si>
  <si>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</si>
  <si>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</si>
  <si>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</si>
  <si>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</si>
  <si>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</si>
  <si>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</si>
  <si>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</si>
  <si>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</si>
  <si>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</si>
  <si>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</si>
  <si>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</si>
  <si>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</si>
  <si>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</si>
  <si>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</si>
  <si>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</si>
  <si>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</si>
  <si>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</si>
  <si>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</si>
  <si>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</si>
  <si>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</si>
  <si>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</si>
  <si>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</si>
  <si>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</si>
  <si>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</si>
  <si>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</si>
  <si>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</si>
  <si>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</si>
  <si>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</si>
  <si>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</si>
  <si>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</si>
  <si>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</si>
  <si>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</si>
  <si>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</si>
  <si>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</si>
  <si>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</si>
  <si>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</si>
  <si>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</si>
  <si>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</si>
  <si>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</si>
  <si>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</si>
  <si>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</si>
  <si>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</si>
  <si>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</si>
  <si>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</si>
  <si>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</si>
  <si>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</si>
  <si>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</si>
  <si>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</si>
  <si>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</si>
  <si>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</si>
  <si>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</si>
  <si>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</si>
  <si>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</si>
  <si>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</si>
  <si>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</si>
  <si>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</si>
  <si>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</si>
  <si>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</si>
  <si>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</si>
  <si>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</si>
  <si>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</si>
  <si>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</si>
  <si>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</si>
  <si>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</si>
  <si>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</si>
  <si>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</si>
  <si>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</si>
  <si>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</si>
  <si>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</si>
  <si>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</si>
  <si>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</si>
  <si>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</si>
  <si>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</si>
  <si>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</si>
  <si>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</si>
  <si>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</si>
  <si>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</si>
  <si>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</si>
  <si>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</si>
  <si>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</si>
  <si>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</si>
  <si>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</si>
  <si>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</si>
  <si>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</si>
  <si>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</si>
  <si>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</si>
  <si>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</si>
  <si>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</si>
  <si>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</si>
  <si>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</si>
  <si>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</si>
  <si>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</si>
  <si>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</si>
  <si>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</si>
  <si>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</si>
  <si>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</si>
  <si>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</si>
  <si>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</si>
  <si>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</si>
  <si>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</si>
  <si>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</si>
  <si>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</si>
  <si>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</si>
  <si>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</si>
  <si>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</si>
  <si>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</si>
  <si>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</si>
  <si>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</si>
  <si>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</si>
  <si>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</si>
  <si>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</si>
  <si>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</si>
  <si>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</si>
  <si>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</si>
  <si>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</si>
  <si>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</si>
  <si>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</si>
  <si>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</si>
  <si>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</si>
  <si>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</si>
  <si>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</si>
  <si>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</si>
  <si>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</si>
  <si>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</si>
  <si>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</si>
  <si>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</si>
  <si>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</si>
  <si>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</si>
  <si>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</si>
  <si>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</si>
  <si>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</si>
  <si>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</si>
  <si>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</si>
  <si>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</si>
  <si>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</si>
  <si>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</si>
  <si>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</si>
  <si>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</si>
  <si>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</si>
  <si>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</si>
  <si>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</si>
  <si>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</si>
  <si>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</si>
  <si>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</si>
  <si>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</si>
  <si>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</si>
  <si>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</si>
  <si>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</si>
  <si>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</si>
  <si>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</si>
  <si>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</si>
  <si>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</si>
  <si>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</si>
  <si>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</si>
  <si>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</si>
  <si>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</si>
  <si>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</si>
  <si>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</si>
  <si>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</si>
  <si>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</si>
  <si>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</si>
  <si>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</si>
  <si>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</si>
  <si>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</si>
  <si>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</si>
  <si>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</si>
  <si>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</si>
  <si>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</si>
  <si>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</si>
  <si>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</si>
  <si>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</si>
  <si>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</si>
  <si>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</si>
  <si>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</si>
  <si>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</si>
  <si>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</si>
  <si>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</si>
  <si>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</si>
  <si>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</si>
  <si>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</si>
  <si>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</si>
  <si>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</si>
  <si>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</si>
  <si>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</si>
  <si>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</si>
  <si>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</si>
  <si>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</si>
  <si>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</si>
  <si>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</si>
  <si>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</si>
  <si>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</si>
  <si>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</si>
  <si>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</si>
  <si>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</si>
  <si>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</si>
  <si>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</si>
  <si>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</si>
  <si>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</si>
  <si>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</si>
  <si>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</si>
  <si>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</si>
  <si>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</si>
  <si>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</si>
  <si>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</si>
  <si>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</si>
  <si>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</si>
  <si>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</si>
  <si>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</si>
  <si>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</si>
  <si>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</si>
  <si>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</si>
  <si>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</si>
  <si>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</si>
  <si>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</si>
  <si>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</si>
  <si>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</si>
  <si>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</si>
  <si>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</si>
  <si>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</si>
  <si>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</si>
  <si>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</si>
  <si>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</si>
  <si>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</si>
  <si>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</si>
  <si>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</si>
  <si>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</si>
  <si>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</si>
  <si>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</si>
  <si>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</si>
  <si>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</si>
  <si>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</si>
  <si>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</si>
  <si>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</si>
  <si>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</si>
  <si>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</si>
  <si>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</si>
  <si>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</si>
  <si>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</si>
  <si>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</si>
  <si>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</si>
  <si>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</si>
  <si>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</si>
  <si>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</si>
  <si>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</si>
  <si>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</si>
  <si>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</si>
  <si>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</si>
  <si>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</si>
  <si>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</si>
  <si>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</si>
  <si>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</si>
  <si>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</si>
  <si>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</si>
  <si>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</si>
  <si>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</si>
  <si>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</si>
  <si>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</si>
  <si>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</si>
  <si>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</si>
  <si>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</si>
  <si>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</si>
  <si>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</si>
  <si>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</si>
  <si>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</si>
  <si>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</si>
  <si>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</si>
  <si>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</si>
  <si>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</si>
  <si>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</si>
  <si>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</si>
  <si>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</si>
  <si>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</si>
  <si>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</si>
  <si>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</si>
  <si>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</si>
  <si>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</si>
  <si>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</si>
  <si>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</si>
  <si>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</si>
  <si>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</si>
  <si>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</si>
  <si>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</si>
  <si>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</si>
  <si>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</si>
  <si>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</si>
  <si>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</si>
  <si>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</si>
  <si>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</si>
  <si>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</si>
  <si>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</si>
  <si>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</si>
  <si>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</si>
  <si>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</si>
  <si>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</si>
  <si>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</si>
  <si>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</si>
  <si>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</si>
  <si>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</si>
  <si>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</si>
  <si>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</si>
  <si>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</si>
  <si>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</si>
  <si>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</si>
  <si>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</si>
  <si>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</si>
  <si>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</si>
  <si>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</si>
  <si>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</si>
  <si>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</si>
  <si>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</si>
  <si>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</si>
  <si>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</si>
  <si>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</si>
  <si>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</si>
  <si>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</si>
  <si>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</si>
  <si>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</si>
  <si>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</si>
  <si>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</si>
  <si>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</si>
  <si>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</si>
  <si>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</si>
  <si>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</si>
  <si>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</si>
  <si>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</si>
  <si>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</si>
  <si>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</si>
  <si>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</si>
  <si>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</si>
  <si>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</si>
  <si>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</si>
  <si>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</si>
  <si>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</si>
  <si>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</si>
  <si>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</si>
  <si>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</si>
  <si>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</si>
  <si>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</si>
  <si>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</si>
  <si>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</si>
  <si>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</si>
  <si>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</si>
  <si>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</si>
  <si>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</si>
  <si>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</si>
  <si>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</si>
  <si>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</si>
  <si>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</si>
  <si>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</si>
  <si>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</si>
  <si>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</si>
  <si>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</si>
  <si>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</si>
  <si>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</si>
  <si>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</si>
  <si>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</si>
  <si>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</si>
  <si>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</si>
  <si>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</si>
  <si>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</si>
  <si>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</si>
  <si>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</si>
  <si>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</si>
  <si>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</si>
  <si>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</si>
  <si>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</si>
  <si>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</si>
  <si>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</si>
  <si>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</si>
  <si>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</si>
  <si>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</si>
  <si>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</si>
  <si>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</si>
  <si>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</si>
  <si>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</si>
  <si>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</si>
  <si>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</si>
  <si>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</si>
  <si>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</si>
  <si>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</si>
  <si>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</si>
  <si>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</si>
  <si>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</si>
  <si>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</si>
  <si>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</si>
  <si>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</si>
  <si>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</si>
  <si>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</si>
  <si>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</si>
  <si>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</si>
  <si>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</si>
  <si>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</si>
  <si>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</si>
  <si>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</si>
  <si>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</si>
  <si>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</si>
  <si>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</si>
  <si>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</si>
  <si>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</si>
  <si>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</si>
  <si>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</si>
  <si>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</si>
  <si>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</si>
  <si>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</si>
  <si>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</si>
  <si>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</si>
  <si>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</si>
  <si>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</si>
  <si>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</si>
  <si>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</si>
  <si>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</si>
  <si>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</si>
  <si>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</si>
  <si>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</si>
  <si>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</si>
  <si>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</si>
  <si>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</si>
  <si>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</si>
  <si>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</si>
  <si>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</si>
  <si>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</si>
  <si>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</si>
  <si>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</si>
  <si>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</si>
  <si>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</si>
  <si>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</si>
  <si>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</si>
  <si>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</si>
  <si>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</si>
  <si>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</si>
  <si>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</si>
  <si>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</si>
  <si>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</si>
  <si>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</si>
  <si>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</si>
  <si>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</si>
  <si>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</si>
  <si>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</si>
  <si>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</si>
  <si>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</si>
  <si>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</si>
  <si>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</si>
  <si>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</si>
  <si>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</si>
  <si>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</si>
  <si>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</si>
  <si>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</si>
  <si>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</si>
  <si>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</si>
  <si>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</si>
  <si>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</si>
  <si>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</si>
  <si>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</si>
  <si>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</si>
  <si>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</si>
  <si>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</si>
  <si>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</si>
  <si>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</si>
  <si>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</si>
  <si>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</si>
  <si>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</si>
  <si>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</si>
  <si>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</si>
  <si>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</si>
  <si>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</si>
  <si>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</si>
  <si>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</si>
  <si>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</si>
  <si>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</si>
  <si>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</si>
  <si>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</si>
  <si>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</si>
  <si>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</si>
  <si>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</si>
  <si>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</si>
  <si>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</si>
  <si>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</si>
  <si>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</si>
  <si>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</si>
  <si>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</si>
  <si>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</si>
  <si>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</si>
  <si>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</si>
  <si>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</si>
  <si>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</si>
  <si>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</si>
  <si>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</si>
  <si>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</si>
  <si>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</si>
  <si>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</si>
  <si>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</si>
  <si>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</si>
  <si>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</si>
  <si>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</si>
  <si>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</si>
  <si>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</si>
  <si>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</si>
  <si>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</si>
  <si>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</si>
  <si>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</si>
  <si>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</si>
  <si>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</si>
  <si>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</si>
  <si>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</si>
  <si>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</si>
  <si>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</si>
  <si>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</si>
  <si>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</si>
  <si>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</si>
  <si>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</si>
  <si>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</si>
  <si>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</si>
  <si>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</si>
  <si>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</si>
  <si>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</si>
  <si>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</si>
  <si>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</si>
  <si>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</si>
  <si>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</si>
  <si>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</si>
  <si>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</si>
  <si>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</si>
  <si>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</si>
  <si>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</si>
  <si>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</si>
  <si>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</si>
  <si>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</si>
  <si>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</si>
  <si>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</si>
  <si>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</si>
  <si>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</si>
  <si>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</si>
  <si>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</si>
  <si>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</si>
  <si>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</si>
  <si>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</si>
  <si>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</si>
  <si>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</si>
  <si>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</si>
  <si>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</si>
  <si>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</si>
  <si>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</si>
  <si>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</si>
  <si>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</si>
  <si>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</si>
  <si>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</si>
  <si>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</si>
  <si>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</si>
  <si>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</si>
  <si>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</si>
  <si>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</si>
  <si>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</si>
  <si>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</si>
  <si>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</si>
  <si>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</si>
  <si>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</si>
  <si>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</si>
  <si>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</si>
  <si>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</si>
  <si>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</si>
  <si>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</si>
  <si>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</si>
  <si>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</si>
  <si>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</si>
  <si>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</si>
  <si>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</si>
  <si>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</si>
  <si>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</si>
  <si>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</si>
  <si>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</si>
  <si>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</si>
  <si>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</si>
  <si>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</si>
  <si>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</si>
  <si>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</si>
  <si>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</si>
  <si>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</si>
  <si>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</si>
  <si>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</si>
  <si>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</si>
  <si>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</si>
  <si>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</si>
  <si>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</si>
  <si>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</si>
  <si>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</si>
  <si>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</si>
  <si>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</si>
  <si>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</si>
  <si>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</si>
  <si>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</si>
  <si>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</si>
  <si>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</si>
  <si>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</si>
  <si>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</si>
  <si>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</si>
  <si>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</si>
  <si>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</si>
  <si>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</si>
  <si>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</si>
  <si>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</si>
  <si>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</si>
  <si>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</si>
  <si>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</si>
  <si>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</si>
  <si>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</si>
  <si>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</si>
  <si>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</si>
  <si>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</si>
  <si>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</si>
  <si>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</si>
  <si>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</si>
  <si>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</si>
  <si>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</si>
  <si>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</si>
  <si>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</si>
  <si>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</si>
  <si>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</si>
  <si>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</si>
  <si>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</si>
  <si>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</si>
  <si>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</si>
  <si>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</si>
  <si>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</si>
  <si>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</si>
  <si>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</si>
  <si>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</si>
  <si>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</si>
  <si>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</si>
  <si>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</si>
  <si>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</si>
  <si>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</si>
  <si>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</si>
  <si>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</si>
  <si>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</si>
  <si>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</si>
  <si>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</si>
  <si>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</si>
  <si>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</si>
  <si>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</si>
  <si>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</si>
  <si>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</si>
  <si>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</si>
  <si>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</si>
  <si>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</si>
  <si>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</si>
  <si>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</si>
  <si>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</si>
  <si>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</si>
  <si>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</si>
  <si>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</si>
  <si>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</si>
  <si>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</si>
  <si>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</si>
  <si>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</si>
  <si>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</si>
  <si>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</si>
  <si>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</si>
  <si>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</si>
  <si>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</si>
  <si>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</si>
  <si>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</si>
  <si>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</si>
  <si>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</si>
  <si>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</si>
  <si>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</si>
  <si>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</si>
  <si>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</si>
  <si>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</si>
  <si>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</si>
  <si>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</si>
  <si>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</si>
  <si>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</si>
  <si>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</si>
  <si>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</si>
  <si>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</si>
  <si>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</si>
  <si>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</si>
  <si>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</si>
  <si>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</si>
  <si>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</si>
  <si>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</si>
  <si>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</si>
  <si>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</si>
  <si>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</si>
  <si>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</si>
  <si>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</si>
  <si>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</si>
  <si>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</si>
  <si>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</si>
  <si>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</si>
  <si>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</si>
  <si>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</si>
  <si>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</si>
  <si>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</si>
  <si>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</si>
  <si>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</si>
  <si>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</si>
  <si>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</si>
  <si>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</si>
  <si>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</si>
  <si>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</si>
  <si>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</si>
  <si>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</si>
  <si>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</si>
  <si>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</si>
  <si>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</si>
  <si>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</si>
  <si>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</si>
  <si>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</si>
  <si>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</si>
  <si>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</si>
  <si>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</si>
  <si>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</si>
  <si>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</si>
  <si>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</si>
  <si>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</si>
  <si>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</si>
  <si>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</si>
  <si>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</si>
  <si>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</si>
  <si>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</si>
  <si>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</si>
  <si>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</si>
  <si>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</si>
  <si>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</si>
  <si>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</si>
  <si>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</si>
  <si>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</si>
  <si>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</si>
  <si>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</si>
  <si>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</si>
  <si>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</si>
  <si>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</si>
  <si>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</si>
  <si>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</si>
  <si>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</si>
  <si>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</si>
  <si>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</si>
  <si>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</si>
  <si>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</si>
  <si>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</si>
  <si>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</si>
  <si>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</si>
  <si>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</si>
  <si>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</si>
  <si>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</si>
  <si>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</si>
  <si>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</si>
  <si>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</si>
  <si>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</si>
  <si>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</si>
  <si>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</si>
  <si>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</si>
  <si>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</si>
  <si>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</si>
  <si>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</si>
  <si>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</si>
  <si>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</si>
  <si>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</si>
  <si>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</si>
  <si>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</si>
  <si>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</si>
  <si>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</si>
  <si>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</si>
  <si>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</si>
  <si>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</si>
  <si>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</si>
  <si>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</si>
  <si>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</si>
  <si>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</si>
  <si>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</si>
  <si>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</si>
  <si>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</si>
  <si>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</si>
  <si>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</si>
  <si>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</si>
  <si>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</si>
  <si>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</si>
  <si>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</si>
  <si>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</si>
  <si>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</si>
  <si>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</si>
  <si>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</si>
  <si>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</si>
  <si>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</si>
  <si>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</si>
  <si>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</si>
  <si>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</si>
  <si>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</si>
  <si>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</si>
  <si>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</si>
  <si>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</si>
  <si>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</si>
  <si>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</si>
  <si>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</si>
  <si>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</si>
  <si>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</si>
  <si>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</si>
  <si>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</si>
  <si>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</si>
  <si>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</si>
  <si>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</si>
  <si>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</si>
  <si>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</si>
  <si>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</si>
  <si>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</si>
  <si>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</si>
  <si>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</si>
  <si>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</si>
  <si>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</si>
  <si>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</si>
  <si>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</si>
  <si>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</si>
  <si>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</si>
  <si>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</si>
  <si>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</si>
  <si>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</si>
  <si>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</si>
  <si>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</si>
  <si>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</si>
  <si>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</si>
  <si>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</si>
  <si>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</si>
  <si>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</si>
  <si>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</si>
  <si>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</si>
  <si>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</si>
  <si>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</si>
  <si>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</si>
  <si>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</si>
  <si>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</si>
  <si>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</si>
  <si>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</si>
  <si>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</si>
  <si>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</si>
  <si>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</si>
  <si>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</si>
  <si>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</si>
  <si>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</si>
  <si>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</si>
  <si>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</si>
  <si>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</si>
  <si>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</si>
  <si>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</si>
  <si>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</si>
  <si>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</si>
  <si>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</si>
  <si>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</si>
  <si>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</si>
  <si>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</si>
  <si>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</si>
  <si>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</si>
  <si>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</si>
  <si>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</si>
  <si>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</si>
  <si>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</si>
  <si>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</si>
  <si>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</si>
  <si>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</si>
  <si>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</si>
  <si>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</si>
  <si>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</si>
  <si>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</si>
  <si>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</si>
  <si>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</si>
  <si>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</si>
  <si>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</si>
  <si>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</si>
  <si>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</si>
  <si>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</si>
  <si>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</si>
  <si>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</si>
  <si>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</si>
  <si>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</si>
  <si>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</si>
  <si>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</si>
  <si>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</si>
  <si>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</si>
  <si>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</si>
  <si>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</si>
  <si>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</si>
  <si>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</si>
  <si>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</si>
  <si>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</si>
  <si>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</si>
  <si>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</si>
  <si>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</si>
  <si>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</si>
  <si>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</si>
  <si>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</si>
  <si>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</si>
  <si>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</si>
  <si>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</si>
  <si>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</si>
  <si>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</si>
  <si>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</si>
  <si>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</si>
  <si>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</si>
  <si>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</si>
  <si>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</si>
  <si>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</si>
  <si>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</si>
  <si>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</si>
  <si>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</si>
  <si>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</si>
  <si>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</si>
  <si>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</si>
  <si>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</si>
  <si>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</si>
  <si>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</si>
  <si>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</si>
  <si>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</si>
  <si>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</si>
  <si>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</si>
  <si>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</si>
  <si>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</si>
  <si>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</si>
  <si>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</si>
  <si>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</si>
  <si>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</si>
  <si>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</si>
  <si>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</si>
  <si>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</si>
  <si>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</si>
  <si>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</si>
  <si>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</si>
  <si>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</si>
  <si>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</si>
  <si>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</si>
  <si>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</si>
  <si>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</si>
  <si>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</si>
  <si>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</si>
  <si>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</si>
  <si>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</si>
  <si>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</si>
  <si>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</si>
  <si>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</si>
  <si>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</si>
  <si>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</si>
  <si>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</si>
  <si>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</si>
  <si>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</si>
  <si>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</si>
  <si>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</si>
  <si>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</si>
  <si>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</si>
  <si>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</si>
  <si>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</si>
  <si>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</si>
  <si>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</si>
  <si>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</si>
  <si>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</si>
  <si>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</si>
  <si>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</si>
  <si>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</si>
  <si>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</si>
  <si>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</si>
  <si>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</si>
  <si>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</si>
  <si>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</si>
  <si>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</si>
  <si>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</si>
  <si>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</si>
  <si>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</si>
  <si>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</si>
  <si>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</si>
  <si>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</si>
  <si>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</si>
  <si>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</si>
  <si>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</si>
  <si>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</si>
  <si>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</si>
  <si>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</si>
  <si>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</si>
  <si>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</si>
  <si>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</si>
  <si>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</si>
  <si>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</si>
  <si>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</si>
  <si>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</si>
  <si>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</si>
  <si>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</si>
  <si>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</si>
  <si>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</si>
  <si>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</si>
  <si>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</si>
  <si>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</si>
  <si>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</si>
  <si>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</si>
  <si>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</si>
  <si>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</si>
  <si>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</si>
  <si>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</si>
  <si>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</si>
  <si>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</si>
  <si>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</si>
  <si>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</si>
  <si>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</si>
  <si>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</si>
  <si>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</si>
  <si>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</si>
  <si>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</si>
  <si>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</si>
  <si>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</si>
  <si>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</si>
  <si>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</si>
  <si>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</si>
  <si>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</si>
  <si>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</si>
  <si>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</si>
  <si>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</si>
  <si>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</si>
  <si>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</si>
  <si>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</si>
  <si>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</si>
  <si>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</si>
  <si>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</si>
  <si>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</si>
  <si>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</si>
  <si>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</si>
  <si>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</si>
  <si>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</si>
  <si>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</si>
  <si>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</si>
  <si>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</si>
  <si>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</si>
  <si>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</si>
  <si>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</si>
  <si>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</si>
  <si>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</si>
  <si>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</si>
  <si>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</si>
  <si>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</si>
  <si>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</si>
  <si>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</si>
  <si>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</si>
  <si>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</si>
  <si>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</si>
  <si>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</si>
  <si>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</si>
  <si>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</si>
  <si>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</si>
  <si>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</si>
  <si>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</si>
  <si>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</si>
  <si>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</si>
  <si>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</si>
  <si>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</si>
  <si>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</si>
  <si>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</si>
  <si>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</si>
  <si>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</si>
  <si>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</si>
  <si>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</si>
  <si>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</si>
  <si>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</si>
  <si>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</si>
  <si>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</si>
  <si>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</si>
  <si>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</si>
  <si>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</si>
  <si>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</si>
  <si>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</si>
  <si>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</si>
  <si>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</si>
  <si>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</si>
  <si>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</si>
  <si>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</si>
  <si>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</si>
  <si>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</si>
  <si>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</si>
  <si>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</si>
  <si>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</si>
  <si>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</si>
  <si>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</si>
  <si>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</si>
  <si>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</si>
  <si>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</si>
  <si>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</si>
  <si>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</si>
  <si>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</si>
  <si>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</si>
  <si>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</si>
  <si>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</si>
  <si>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</si>
  <si>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</si>
  <si>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</si>
  <si>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</si>
  <si>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</si>
  <si>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</si>
  <si>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</si>
  <si>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</si>
  <si>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</si>
  <si>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</si>
  <si>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</si>
  <si>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</si>
  <si>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</si>
  <si>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</si>
  <si>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</si>
  <si>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</si>
  <si>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</si>
  <si>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</si>
  <si>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</si>
  <si>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</si>
  <si>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</si>
  <si>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</si>
  <si>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</si>
  <si>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</si>
  <si>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</si>
  <si>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</si>
  <si>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</si>
  <si>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</si>
  <si>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</si>
  <si>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</si>
  <si>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</si>
  <si>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</si>
  <si>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</si>
  <si>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</si>
  <si>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</si>
  <si>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</si>
  <si>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</si>
  <si>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</si>
  <si>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</si>
  <si>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</si>
  <si>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</si>
  <si>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</si>
  <si>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</si>
  <si>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</si>
  <si>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</si>
  <si>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</si>
  <si>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</si>
  <si>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</si>
  <si>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</si>
  <si>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</si>
  <si>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</si>
  <si>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</si>
  <si>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</si>
  <si>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</si>
  <si>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</si>
  <si>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</si>
  <si>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</si>
  <si>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</si>
  <si>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</si>
  <si>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</si>
  <si>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</si>
  <si>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</si>
  <si>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</si>
  <si>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</si>
  <si>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</si>
  <si>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</si>
  <si>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</si>
  <si>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</si>
  <si>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</si>
  <si>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</si>
  <si>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</si>
  <si>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</si>
  <si>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</si>
  <si>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</si>
  <si>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</si>
  <si>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</si>
  <si>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</si>
  <si>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</si>
  <si>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</si>
  <si>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</si>
  <si>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</si>
  <si>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</si>
  <si>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</si>
  <si>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</si>
  <si>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</si>
  <si>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</si>
  <si>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</si>
  <si>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</si>
  <si>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</si>
  <si>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</si>
  <si>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</si>
  <si>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</si>
  <si>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</si>
  <si>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</si>
  <si>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</si>
  <si>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</si>
  <si>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</si>
  <si>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</si>
  <si>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</si>
  <si>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</si>
  <si>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</si>
  <si>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</si>
  <si>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</si>
  <si>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</si>
  <si>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</si>
  <si>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</si>
  <si>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</si>
  <si>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</si>
  <si>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</si>
  <si>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</si>
  <si>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</si>
  <si>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</si>
  <si>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</si>
  <si>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</si>
  <si>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</si>
  <si>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</si>
  <si>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</si>
  <si>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</si>
  <si>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</si>
  <si>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</si>
  <si>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</si>
  <si>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</si>
  <si>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</si>
  <si>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</si>
  <si>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</si>
  <si>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</si>
  <si>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</si>
  <si>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</si>
  <si>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</si>
  <si>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</si>
  <si>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</si>
  <si>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</si>
  <si>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</si>
  <si>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</si>
  <si>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</si>
  <si>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</si>
  <si>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</si>
  <si>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</si>
  <si>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</si>
  <si>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</si>
  <si>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</si>
  <si>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</si>
  <si>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</si>
  <si>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</si>
  <si>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</si>
  <si>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</si>
  <si>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</si>
  <si>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</si>
  <si>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</si>
  <si>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</si>
  <si>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</si>
  <si>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</si>
  <si>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</si>
  <si>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</si>
  <si>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</si>
  <si>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</si>
  <si>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</si>
  <si>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</si>
  <si>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</si>
  <si>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</si>
  <si>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</si>
  <si>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</si>
  <si>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</si>
  <si>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</si>
  <si>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</si>
  <si>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</si>
  <si>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</si>
  <si>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</si>
  <si>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</si>
  <si>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</si>
  <si>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</si>
  <si>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</si>
  <si>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</si>
  <si>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</si>
  <si>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</si>
  <si>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</si>
  <si>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</si>
  <si>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</si>
  <si>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</si>
  <si>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</si>
  <si>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</si>
  <si>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</si>
  <si>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</si>
  <si>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</si>
  <si>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</si>
  <si>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</si>
  <si>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</si>
  <si>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</si>
  <si>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</si>
  <si>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</si>
  <si>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</si>
  <si>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</si>
  <si>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</si>
  <si>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</si>
  <si>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</si>
  <si>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</si>
  <si>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</si>
  <si>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</si>
  <si>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</si>
  <si>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</si>
  <si>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</si>
  <si>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</si>
  <si>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</si>
  <si>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</si>
  <si>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</si>
  <si>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</si>
  <si>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</si>
  <si>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</si>
  <si>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</si>
  <si>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</si>
  <si>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</si>
  <si>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</si>
  <si>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</si>
  <si>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</si>
  <si>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</si>
  <si>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</si>
  <si>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</si>
  <si>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</si>
  <si>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</si>
  <si>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</si>
  <si>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</si>
  <si>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</si>
  <si>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</si>
  <si>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</si>
  <si>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</si>
  <si>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</si>
  <si>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</si>
  <si>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</si>
  <si>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</si>
  <si>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</si>
  <si>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</si>
  <si>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</si>
  <si>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</si>
  <si>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</si>
  <si>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</si>
  <si>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</si>
  <si>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</si>
  <si>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</si>
  <si>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</si>
  <si>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</si>
  <si>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</si>
  <si>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</si>
  <si>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</si>
  <si>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</si>
  <si>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</si>
  <si>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</si>
  <si>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</si>
  <si>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</si>
  <si>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</si>
  <si>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</si>
  <si>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</si>
  <si>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</si>
  <si>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</si>
  <si>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</si>
  <si>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</si>
  <si>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</si>
  <si>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</si>
  <si>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</si>
  <si>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</si>
  <si>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</si>
  <si>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</si>
  <si>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</si>
  <si>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</si>
  <si>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</si>
  <si>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</si>
  <si>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</si>
  <si>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</si>
  <si>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</si>
  <si>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</si>
  <si>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</si>
  <si>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</si>
  <si>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</si>
  <si>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</si>
  <si>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</si>
  <si>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</si>
  <si>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</si>
  <si>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</si>
  <si>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</si>
  <si>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</si>
  <si>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</si>
  <si>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</si>
  <si>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</si>
  <si>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</si>
  <si>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</si>
  <si>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</si>
  <si>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</si>
  <si>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</si>
  <si>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</si>
  <si>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</si>
  <si>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</si>
  <si>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</si>
  <si>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</si>
  <si>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</si>
  <si>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</si>
  <si>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</si>
  <si>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</si>
  <si>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</si>
  <si>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</si>
  <si>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</si>
  <si>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</si>
  <si>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</si>
  <si>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</si>
  <si>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</si>
  <si>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</si>
  <si>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</si>
  <si>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</si>
  <si>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</si>
  <si>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</si>
  <si>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</si>
  <si>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</si>
  <si>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</si>
  <si>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</si>
  <si>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</si>
  <si>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</si>
  <si>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</si>
  <si>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</si>
  <si>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</si>
  <si>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</si>
  <si>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</si>
  <si>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</si>
  <si>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</si>
  <si>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</si>
  <si>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</si>
  <si>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</si>
  <si>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</si>
  <si>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</si>
  <si>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</si>
  <si>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</si>
  <si>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</si>
  <si>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</si>
  <si>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</si>
  <si>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</si>
  <si>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</si>
  <si>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</si>
  <si>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</si>
  <si>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</si>
  <si>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</si>
  <si>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</si>
  <si>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</si>
  <si>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</si>
  <si>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</si>
  <si>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</si>
  <si>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</si>
  <si>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</si>
  <si>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</si>
  <si>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</si>
  <si>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</si>
  <si>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</si>
  <si>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</si>
  <si>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</si>
  <si>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</si>
  <si>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</si>
  <si>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</si>
  <si>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</si>
  <si>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</si>
  <si>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</si>
  <si>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</si>
  <si>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</si>
  <si>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</si>
  <si>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</si>
  <si>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</si>
  <si>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</si>
  <si>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</si>
  <si>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</si>
  <si>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</si>
  <si>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</si>
  <si>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</si>
  <si>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</si>
  <si>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</si>
  <si>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</si>
  <si>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</si>
  <si>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</si>
  <si>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</si>
  <si>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</si>
  <si>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</si>
  <si>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</si>
  <si>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</si>
  <si>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</si>
  <si>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</si>
  <si>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</si>
  <si>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</si>
  <si>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</si>
  <si>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</si>
  <si>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</si>
  <si>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</si>
  <si>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</si>
  <si>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</si>
  <si>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</si>
  <si>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</si>
  <si>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</si>
  <si>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</si>
  <si>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</si>
  <si>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</si>
  <si>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</si>
  <si>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</si>
  <si>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</si>
  <si>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</si>
  <si>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</si>
  <si>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</si>
  <si>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</si>
  <si>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</si>
  <si>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</si>
  <si>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</si>
  <si>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</si>
  <si>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</si>
  <si>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</si>
  <si>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</si>
  <si>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</si>
  <si>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</si>
  <si>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</si>
  <si>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</si>
  <si>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</si>
  <si>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</si>
  <si>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</si>
  <si>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</si>
  <si>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</si>
  <si>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</si>
  <si>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</si>
  <si>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</si>
  <si>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</si>
  <si>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</si>
  <si>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</si>
  <si>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</si>
  <si>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</si>
  <si>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</si>
  <si>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</si>
  <si>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</si>
  <si>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</si>
  <si>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</si>
  <si>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</si>
  <si>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</si>
  <si>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</si>
  <si>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</si>
  <si>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</si>
  <si>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</si>
  <si>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</si>
  <si>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</si>
  <si>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</si>
  <si>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</si>
  <si>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</si>
  <si>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</si>
  <si>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</si>
  <si>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</si>
  <si>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</si>
  <si>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</si>
  <si>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</si>
  <si>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</si>
  <si>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</si>
  <si>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</si>
  <si>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</si>
  <si>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</si>
  <si>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</si>
  <si>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</si>
  <si>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</si>
  <si>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</si>
  <si>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</si>
  <si>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</si>
  <si>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</si>
  <si>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</si>
  <si>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</si>
  <si>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</si>
  <si>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</si>
  <si>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</si>
  <si>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</si>
  <si>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</si>
  <si>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</si>
  <si>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</si>
  <si>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</si>
  <si>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</si>
  <si>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</si>
  <si>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</si>
  <si>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</si>
  <si>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</si>
  <si>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</si>
  <si>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</si>
  <si>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</si>
  <si>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</si>
  <si>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</si>
  <si>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</si>
  <si>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</si>
  <si>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</si>
  <si>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</si>
  <si>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</si>
  <si>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</si>
  <si>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</si>
  <si>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</si>
  <si>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</si>
  <si>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</si>
  <si>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</si>
  <si>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</si>
  <si>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</si>
  <si>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</si>
  <si>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</si>
  <si>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</si>
  <si>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</si>
  <si>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</si>
  <si>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</si>
  <si>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</si>
  <si>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</si>
  <si>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</si>
  <si>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</si>
  <si>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</si>
  <si>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</si>
  <si>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</si>
  <si>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</si>
  <si>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</si>
  <si>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</si>
  <si>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</si>
  <si>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</si>
  <si>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</si>
  <si>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</si>
  <si>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</si>
  <si>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</si>
  <si>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</si>
  <si>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</si>
  <si>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</si>
  <si>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</si>
  <si>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</si>
  <si>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</si>
  <si>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</si>
  <si>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</si>
  <si>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</si>
  <si>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</si>
  <si>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</si>
  <si>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</si>
  <si>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</si>
  <si>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</si>
  <si>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</si>
  <si>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</si>
  <si>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</si>
  <si>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</si>
  <si>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</si>
  <si>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</si>
  <si>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</si>
  <si>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</si>
  <si>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</si>
  <si>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</si>
  <si>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</si>
  <si>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</si>
  <si>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</si>
  <si>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</si>
  <si>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</si>
  <si>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</si>
  <si>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</si>
  <si>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</si>
  <si>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</si>
  <si>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</si>
  <si>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</si>
  <si>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</si>
  <si>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</si>
  <si>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</si>
  <si>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</si>
  <si>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</si>
  <si>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</si>
  <si>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</si>
  <si>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</si>
  <si>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</si>
  <si>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</si>
  <si>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</si>
  <si>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</si>
  <si>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</si>
  <si>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</si>
  <si>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</si>
  <si>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</si>
  <si>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</si>
  <si>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</si>
  <si>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</si>
  <si>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</si>
  <si>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</si>
  <si>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</si>
  <si>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</si>
  <si>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</si>
  <si>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</si>
  <si>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</si>
  <si>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</si>
  <si>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</si>
  <si>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</si>
  <si>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</si>
  <si>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</si>
  <si>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</si>
  <si>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</si>
  <si>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</si>
  <si>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</si>
  <si>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</si>
  <si>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</si>
  <si>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</si>
  <si>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</si>
  <si>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</si>
  <si>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</si>
  <si>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</si>
  <si>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</si>
  <si>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</si>
  <si>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</si>
  <si>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</si>
  <si>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</si>
  <si>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</si>
  <si>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</si>
  <si>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</si>
  <si>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</si>
  <si>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</si>
  <si>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</si>
  <si>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</si>
  <si>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</si>
  <si>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</si>
  <si>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</si>
  <si>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</si>
  <si>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</si>
  <si>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</si>
  <si>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</si>
  <si>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</si>
  <si>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</si>
  <si>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</si>
  <si>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</si>
  <si>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</si>
  <si>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</si>
  <si>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</si>
  <si>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</si>
  <si>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</si>
  <si>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</si>
  <si>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</si>
  <si>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</si>
  <si>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</si>
  <si>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</si>
  <si>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</si>
  <si>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</si>
  <si>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</si>
  <si>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</si>
  <si>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</si>
  <si>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</si>
  <si>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</si>
  <si>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</si>
  <si>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</si>
  <si>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</si>
  <si>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</si>
  <si>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</si>
  <si>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</si>
  <si>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</si>
  <si>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</si>
  <si>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</si>
  <si>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</si>
  <si>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</si>
  <si>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</si>
  <si>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</si>
  <si>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</si>
  <si>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</si>
  <si>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</si>
  <si>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</si>
  <si>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</si>
  <si>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</si>
  <si>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</si>
  <si>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</si>
  <si>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</si>
  <si>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</si>
  <si>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</si>
  <si>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</si>
  <si>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</si>
  <si>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</si>
  <si>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</si>
  <si>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</si>
  <si>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</si>
  <si>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</si>
  <si>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</si>
  <si>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</si>
  <si>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</si>
  <si>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</si>
  <si>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</si>
  <si>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</si>
  <si>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</si>
  <si>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</si>
  <si>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</si>
  <si>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</si>
  <si>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</si>
  <si>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</si>
  <si>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</si>
  <si>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</si>
  <si>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</si>
  <si>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</si>
  <si>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</si>
  <si>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</si>
  <si>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</si>
  <si>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</si>
  <si>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</si>
  <si>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</si>
  <si>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</si>
  <si>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</si>
  <si>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</si>
  <si>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</si>
  <si>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</si>
  <si>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</si>
  <si>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</si>
  <si>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</si>
  <si>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</si>
  <si>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</si>
  <si>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</si>
  <si>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</si>
  <si>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</si>
  <si>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</si>
  <si>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</si>
  <si>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</si>
  <si>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</si>
  <si>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</si>
  <si>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</si>
  <si>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</si>
  <si>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</si>
  <si>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</si>
  <si>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</si>
  <si>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</si>
  <si>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</si>
  <si>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</si>
  <si>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</si>
  <si>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</si>
  <si>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</si>
  <si>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</si>
  <si>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</si>
  <si>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</si>
  <si>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</si>
  <si>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</si>
  <si>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</si>
  <si>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</si>
  <si>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</si>
  <si>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</si>
  <si>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</si>
  <si>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</si>
  <si>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</si>
  <si>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</si>
  <si>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</si>
  <si>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</si>
  <si>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</si>
  <si>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</si>
  <si>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</si>
  <si>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</si>
  <si>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</si>
  <si>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</si>
  <si>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</si>
  <si>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</si>
  <si>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</si>
  <si>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</si>
  <si>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</si>
  <si>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</si>
  <si>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</si>
  <si>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</si>
  <si>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</si>
  <si>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</si>
  <si>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</si>
  <si>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</si>
  <si>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</si>
  <si>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</si>
  <si>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</si>
  <si>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</si>
  <si>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</si>
  <si>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</si>
  <si>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</si>
  <si>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</si>
  <si>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</si>
  <si>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</si>
  <si>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</si>
  <si>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</si>
  <si>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</si>
  <si>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</si>
  <si>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</si>
  <si>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</si>
  <si>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</si>
  <si>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</si>
  <si>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</si>
  <si>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</si>
  <si>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</si>
  <si>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</si>
  <si>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</si>
  <si>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</si>
  <si>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</si>
  <si>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</si>
  <si>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</si>
  <si>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</si>
  <si>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</si>
  <si>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</si>
  <si>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</si>
  <si>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</si>
  <si>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</si>
  <si>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</si>
  <si>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</si>
  <si>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</si>
  <si>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</si>
  <si>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</si>
  <si>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</si>
  <si>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</si>
  <si>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</si>
  <si>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</si>
  <si>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</si>
  <si>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</si>
  <si>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</si>
  <si>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</si>
  <si>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</si>
  <si>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</si>
  <si>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</si>
  <si>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</si>
  <si>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</si>
  <si>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</si>
  <si>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</si>
  <si>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</si>
  <si>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</si>
  <si>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</si>
  <si>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</si>
  <si>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</si>
  <si>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</si>
  <si>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</si>
  <si>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</si>
  <si>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</si>
  <si>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</si>
  <si>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</si>
  <si>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</si>
  <si>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</si>
  <si>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</si>
  <si>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</si>
  <si>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</si>
  <si>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</si>
  <si>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</si>
  <si>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</si>
  <si>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</si>
  <si>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</si>
  <si>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</si>
  <si>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</si>
  <si>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</si>
  <si>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</si>
  <si>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</si>
  <si>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</si>
  <si>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</si>
  <si>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</si>
  <si>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</si>
  <si>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</si>
  <si>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</si>
  <si>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</si>
  <si>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</si>
  <si>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</si>
  <si>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</si>
  <si>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</si>
  <si>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</si>
  <si>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</si>
  <si>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</si>
  <si>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</si>
  <si>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</si>
  <si>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</si>
  <si>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</si>
  <si>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</si>
  <si>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</si>
  <si>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</si>
  <si>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</si>
  <si>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</si>
  <si>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</si>
  <si>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</si>
  <si>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</si>
  <si>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</si>
  <si>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</si>
  <si>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</si>
  <si>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</si>
  <si>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</si>
  <si>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</si>
  <si>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</si>
  <si>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</si>
  <si>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</si>
  <si>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</si>
  <si>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</si>
  <si>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</si>
  <si>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</si>
  <si>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</si>
  <si>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</si>
  <si>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</si>
  <si>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</si>
  <si>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</si>
  <si>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</si>
  <si>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</si>
  <si>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</si>
  <si>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</si>
  <si>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</si>
  <si>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</si>
  <si>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</si>
  <si>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</si>
  <si>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</si>
  <si>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</si>
  <si>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</si>
  <si>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</si>
  <si>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</si>
  <si>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</si>
  <si>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</si>
  <si>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</si>
  <si>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</si>
  <si>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</si>
  <si>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</si>
  <si>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</si>
  <si>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</si>
  <si>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</si>
  <si>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</si>
  <si>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</si>
  <si>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</si>
  <si>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</si>
  <si>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</si>
  <si>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</si>
  <si>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</si>
  <si>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</si>
  <si>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</si>
  <si>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</si>
  <si>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</si>
  <si>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</si>
  <si>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</si>
  <si>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</si>
  <si>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</si>
  <si>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</si>
  <si>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</si>
  <si>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</si>
  <si>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</si>
  <si>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</si>
  <si>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</si>
  <si>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</si>
  <si>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</si>
  <si>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</si>
  <si>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</si>
  <si>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</si>
  <si>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</si>
  <si>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</si>
  <si>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</si>
  <si>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</si>
  <si>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</si>
  <si>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</si>
  <si>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</si>
  <si>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</si>
  <si>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</si>
  <si>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</si>
  <si>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</si>
  <si>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</si>
  <si>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</si>
  <si>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</si>
  <si>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</si>
  <si>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</si>
  <si>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</si>
  <si>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</si>
  <si>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</si>
  <si>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</si>
  <si>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</si>
  <si>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</si>
  <si>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</si>
  <si>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</si>
  <si>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</si>
  <si>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</si>
  <si>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</si>
  <si>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</si>
  <si>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</si>
  <si>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</si>
  <si>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</si>
  <si>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</si>
  <si>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</si>
  <si>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</si>
  <si>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</si>
  <si>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</si>
  <si>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</si>
  <si>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</si>
  <si>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</si>
  <si>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</si>
  <si>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</si>
  <si>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</si>
  <si>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</si>
  <si>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</si>
  <si>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</si>
  <si>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</si>
  <si>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</si>
  <si>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</si>
  <si>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</si>
  <si>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</si>
  <si>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</si>
  <si>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</si>
  <si>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</si>
  <si>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</si>
  <si>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</si>
  <si>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</si>
  <si>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</si>
  <si>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</si>
  <si>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</si>
  <si>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</si>
  <si>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</si>
  <si>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</si>
  <si>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</si>
  <si>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</si>
  <si>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</si>
  <si>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</si>
  <si>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</si>
  <si>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</si>
  <si>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</si>
  <si>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</si>
  <si>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</si>
  <si>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</si>
  <si>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</si>
  <si>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</si>
  <si>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</si>
  <si>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</si>
  <si>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</si>
  <si>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</si>
  <si>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</si>
  <si>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</si>
  <si>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</si>
  <si>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</si>
  <si>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</si>
  <si>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</si>
  <si>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</si>
  <si>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</si>
  <si>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</si>
  <si>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</si>
  <si>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</si>
  <si>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</si>
  <si>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</si>
  <si>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</si>
  <si>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</si>
  <si>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</si>
  <si>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</si>
  <si>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</si>
  <si>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</si>
  <si>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</si>
  <si>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</si>
  <si>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</si>
  <si>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</si>
  <si>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</si>
  <si>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</si>
  <si>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</si>
  <si>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</si>
  <si>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</si>
  <si>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</si>
  <si>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</si>
  <si>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</si>
  <si>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</si>
  <si>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</si>
  <si>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</si>
  <si>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</si>
  <si>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</si>
  <si>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</si>
  <si>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</si>
  <si>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</si>
  <si>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</si>
  <si>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</si>
  <si>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</si>
  <si>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</si>
  <si>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</si>
  <si>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</si>
  <si>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</si>
  <si>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</si>
  <si>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</si>
  <si>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</si>
  <si>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</si>
  <si>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</si>
  <si>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</si>
  <si>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</si>
  <si>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</si>
  <si>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</si>
  <si>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</si>
  <si>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</si>
  <si>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</si>
  <si>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</si>
  <si>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</si>
  <si>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</si>
  <si>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</si>
  <si>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</si>
  <si>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</si>
  <si>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</si>
  <si>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</si>
  <si>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</si>
  <si>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</si>
  <si>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</si>
  <si>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</si>
  <si>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</si>
  <si>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</si>
  <si>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</si>
  <si>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</si>
  <si>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</si>
  <si>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</si>
  <si>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</si>
  <si>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</si>
  <si>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</si>
  <si>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</si>
  <si>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</si>
  <si>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</si>
  <si>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</si>
  <si>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</si>
  <si>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</si>
  <si>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</si>
  <si>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</si>
  <si>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</si>
  <si>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</si>
  <si>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</si>
  <si>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</si>
  <si>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</si>
  <si>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</si>
  <si>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</si>
  <si>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</si>
  <si>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</si>
  <si>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</si>
  <si>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</si>
  <si>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</si>
  <si>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</si>
  <si>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</si>
  <si>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</si>
  <si>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</si>
  <si>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</si>
  <si>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</si>
  <si>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</si>
  <si>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</si>
  <si>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</si>
  <si>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</si>
  <si>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</si>
  <si>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</si>
  <si>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</si>
  <si>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</si>
  <si>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</si>
  <si>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</si>
  <si>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</si>
  <si>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</si>
  <si>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</si>
  <si>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</si>
  <si>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</si>
  <si>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</si>
  <si>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</si>
  <si>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</si>
  <si>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</si>
  <si>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</si>
  <si>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</si>
  <si>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</si>
  <si>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</si>
  <si>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</si>
  <si>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</si>
  <si>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</si>
  <si>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</si>
  <si>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</si>
  <si>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</si>
  <si>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</si>
  <si>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</si>
  <si>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</si>
  <si>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</si>
  <si>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</si>
  <si>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</si>
  <si>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</si>
  <si>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</si>
  <si>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</si>
  <si>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</si>
  <si>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</si>
  <si>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</si>
  <si>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</si>
  <si>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</si>
  <si>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</si>
  <si>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</si>
  <si>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</si>
  <si>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</si>
  <si>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</si>
  <si>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</si>
  <si>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</si>
  <si>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</si>
  <si>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</si>
  <si>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</si>
  <si>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</si>
  <si>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</si>
  <si>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</si>
  <si>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</si>
  <si>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</si>
  <si>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</si>
  <si>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</si>
  <si>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</si>
  <si>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</si>
  <si>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</si>
  <si>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</si>
  <si>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</si>
  <si>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</si>
  <si>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</si>
  <si>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</si>
  <si>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</si>
  <si>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</si>
  <si>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</si>
  <si>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</si>
  <si>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</si>
  <si>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</si>
  <si>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</si>
  <si>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</si>
  <si>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</si>
  <si>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</si>
  <si>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</si>
  <si>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</si>
  <si>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</si>
  <si>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</si>
  <si>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</si>
  <si>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</si>
  <si>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</si>
  <si>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</si>
  <si>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</si>
  <si>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</si>
  <si>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</si>
  <si>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</si>
  <si>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</si>
  <si>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</si>
  <si>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</si>
  <si>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</si>
  <si>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</si>
  <si>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</si>
  <si>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</si>
  <si>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</si>
  <si>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</si>
  <si>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</si>
  <si>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</si>
  <si>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</si>
  <si>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</si>
  <si>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</si>
  <si>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</si>
  <si>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</si>
  <si>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</si>
  <si>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</si>
  <si>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</si>
  <si>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</si>
  <si>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</si>
  <si>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</si>
  <si>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</si>
  <si>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</si>
  <si>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</si>
  <si>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</si>
  <si>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</si>
  <si>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</si>
  <si>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</si>
  <si>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</si>
  <si>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</si>
  <si>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</si>
  <si>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</si>
  <si>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</si>
  <si>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</si>
  <si>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</si>
  <si>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</si>
  <si>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</si>
  <si>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</si>
  <si>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</si>
  <si>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</si>
  <si>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</si>
  <si>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</si>
  <si>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</si>
  <si>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</si>
  <si>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</si>
  <si>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</si>
  <si>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</si>
  <si>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</si>
  <si>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</si>
  <si>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</si>
  <si>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</si>
  <si>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</si>
  <si>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</si>
  <si>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</si>
  <si>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</si>
  <si>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</si>
  <si>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</si>
  <si>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</si>
  <si>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</si>
  <si>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</si>
  <si>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</si>
  <si>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</si>
  <si>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</si>
  <si>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</si>
  <si>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</si>
  <si>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</si>
  <si>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</si>
  <si>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</si>
  <si>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</si>
  <si>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</si>
  <si>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</si>
  <si>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</si>
  <si>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</si>
  <si>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</si>
  <si>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</si>
  <si>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</si>
  <si>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</si>
  <si>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</si>
  <si>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</si>
  <si>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</si>
  <si>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</si>
  <si>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</si>
  <si>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</si>
  <si>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</si>
  <si>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</si>
  <si>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</si>
  <si>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</si>
  <si>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</si>
  <si>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</si>
  <si>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</si>
  <si>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</si>
  <si>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</si>
  <si>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</si>
  <si>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</si>
  <si>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</si>
  <si>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</si>
  <si>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</si>
  <si>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</si>
  <si>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</si>
  <si>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</si>
  <si>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</si>
  <si>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</si>
  <si>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</si>
  <si>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</si>
  <si>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</si>
  <si>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</si>
  <si>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</si>
  <si>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</si>
  <si>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</si>
  <si>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</si>
  <si>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</si>
  <si>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</si>
  <si>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</si>
  <si>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</si>
  <si>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</si>
  <si>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</si>
  <si>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</si>
  <si>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</si>
  <si>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</si>
  <si>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</si>
  <si>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</si>
  <si>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</si>
  <si>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</si>
  <si>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</si>
  <si>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</si>
  <si>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</si>
  <si>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</si>
  <si>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</si>
  <si>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</si>
  <si>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</si>
  <si>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</si>
  <si>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</si>
  <si>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</si>
  <si>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</si>
  <si>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</si>
  <si>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</si>
  <si>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</si>
  <si>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</si>
  <si>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</si>
  <si>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</si>
  <si>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</si>
  <si>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</si>
  <si>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</si>
  <si>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</si>
  <si>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</si>
  <si>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</si>
  <si>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</si>
  <si>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</si>
  <si>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</si>
  <si>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</si>
  <si>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</si>
  <si>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</si>
  <si>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</si>
  <si>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</si>
  <si>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</si>
  <si>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</si>
  <si>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</si>
  <si>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</si>
  <si>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</si>
  <si>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</si>
  <si>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</si>
  <si>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</si>
  <si>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</si>
  <si>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</si>
  <si>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</si>
  <si>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</si>
  <si>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</si>
  <si>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</si>
  <si>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</si>
  <si>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</si>
  <si>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</si>
  <si>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</si>
  <si>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</si>
  <si>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</si>
  <si>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</si>
  <si>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</si>
  <si>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</si>
  <si>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</si>
  <si>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</si>
  <si>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</si>
  <si>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</si>
  <si>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</si>
  <si>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</si>
  <si>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</si>
  <si>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</si>
  <si>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</si>
  <si>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</si>
  <si>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</si>
  <si>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</si>
  <si>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</si>
  <si>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</si>
  <si>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</si>
  <si>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</si>
  <si>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</si>
  <si>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</si>
  <si>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</si>
  <si>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</si>
  <si>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</si>
  <si>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</si>
  <si>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</si>
  <si>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</si>
  <si>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</si>
  <si>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</si>
  <si>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</si>
  <si>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</si>
  <si>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</si>
  <si>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</si>
  <si>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</si>
  <si>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</si>
  <si>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</si>
  <si>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</si>
  <si>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</si>
  <si>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</si>
  <si>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</si>
  <si>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</si>
  <si>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</si>
  <si>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</si>
  <si>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</si>
  <si>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</si>
  <si>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</si>
  <si>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</si>
  <si>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</si>
  <si>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</si>
  <si>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</si>
  <si>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</si>
  <si>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</si>
  <si>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</si>
  <si>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</si>
  <si>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</si>
  <si>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</si>
  <si>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</si>
  <si>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</si>
  <si>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</si>
  <si>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</si>
  <si>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</si>
  <si>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</si>
  <si>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</si>
  <si>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</si>
  <si>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</si>
  <si>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</si>
  <si>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</si>
  <si>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</si>
  <si>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</si>
  <si>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</si>
  <si>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</si>
  <si>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</si>
  <si>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</si>
  <si>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</si>
  <si>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</si>
  <si>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</si>
  <si>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</si>
  <si>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</si>
  <si>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</si>
  <si>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</si>
  <si>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</si>
  <si>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</si>
  <si>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</si>
  <si>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</si>
  <si>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</si>
  <si>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</si>
  <si>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</si>
  <si>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</si>
  <si>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</si>
  <si>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</si>
  <si>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</si>
  <si>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</si>
  <si>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</si>
  <si>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</si>
  <si>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</si>
  <si>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</si>
  <si>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</si>
  <si>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</si>
  <si>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</si>
  <si>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</si>
  <si>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</si>
  <si>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</si>
  <si>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</si>
  <si>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</si>
  <si>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</si>
  <si>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</si>
  <si>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</si>
  <si>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</si>
  <si>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</si>
  <si>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</si>
  <si>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</si>
  <si>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</si>
  <si>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</si>
  <si>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</si>
  <si>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</si>
  <si>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</si>
  <si>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</si>
  <si>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</si>
  <si>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</si>
  <si>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</si>
  <si>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</si>
  <si>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</si>
  <si>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</si>
  <si>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</si>
  <si>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</si>
  <si>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</si>
  <si>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</si>
  <si>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</si>
  <si>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</si>
  <si>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</si>
  <si>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</si>
  <si>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</si>
  <si>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</si>
  <si>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</si>
  <si>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</si>
  <si>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</si>
  <si>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</si>
  <si>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</si>
  <si>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</si>
  <si>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</si>
  <si>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</si>
  <si>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</si>
  <si>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</si>
  <si>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</si>
  <si>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</si>
  <si>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</si>
  <si>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</si>
  <si>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</si>
  <si>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</si>
  <si>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</si>
  <si>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</si>
  <si>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</si>
  <si>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</si>
  <si>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</si>
  <si>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</si>
  <si>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</si>
  <si>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</si>
  <si>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</si>
  <si>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</si>
  <si>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</si>
  <si>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</si>
  <si>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</si>
  <si>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</si>
  <si>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</si>
  <si>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</si>
  <si>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</si>
  <si>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</si>
  <si>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</si>
  <si>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</si>
  <si>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</si>
  <si>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</si>
  <si>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</si>
  <si>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</si>
  <si>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</si>
  <si>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</si>
  <si>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</si>
  <si>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</si>
  <si>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</si>
  <si>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</si>
  <si>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</si>
  <si>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</si>
  <si>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</si>
  <si>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</si>
  <si>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</si>
  <si>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</si>
  <si>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</si>
  <si>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</si>
  <si>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</si>
  <si>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</si>
  <si>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</si>
  <si>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</si>
  <si>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</si>
  <si>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</si>
  <si>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</si>
  <si>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</si>
  <si>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</si>
  <si>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</si>
  <si>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</si>
  <si>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</si>
  <si>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</si>
  <si>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</si>
  <si>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</si>
  <si>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</si>
  <si>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</si>
  <si>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</si>
  <si>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</si>
  <si>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</si>
  <si>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</si>
  <si>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</si>
  <si>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</si>
  <si>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</si>
  <si>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</si>
  <si>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</si>
  <si>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</si>
  <si>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</si>
  <si>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</si>
  <si>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</si>
  <si>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</si>
  <si>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</si>
  <si>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</si>
  <si>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</si>
  <si>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</si>
  <si>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</si>
  <si>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</si>
  <si>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</si>
  <si>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</si>
  <si>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</si>
  <si>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</si>
  <si>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</si>
  <si>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</si>
  <si>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</si>
  <si>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</si>
  <si>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</si>
  <si>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</si>
  <si>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</si>
  <si>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</si>
  <si>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</si>
  <si>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</si>
  <si>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</si>
  <si>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</si>
  <si>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</si>
  <si>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</si>
  <si>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</si>
  <si>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</si>
  <si>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</si>
  <si>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</si>
  <si>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</si>
  <si>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</si>
  <si>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</si>
  <si>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</si>
  <si>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</si>
  <si>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</si>
  <si>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</si>
  <si>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</si>
  <si>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</si>
  <si>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</si>
  <si>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</si>
  <si>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</si>
  <si>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</si>
  <si>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</si>
  <si>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</si>
  <si>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</si>
  <si>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</si>
  <si>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</si>
  <si>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</si>
  <si>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</si>
  <si>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</si>
  <si>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</si>
  <si>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</si>
  <si>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</si>
  <si>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</si>
  <si>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</si>
  <si>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</si>
  <si>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</si>
  <si>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</si>
  <si>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</si>
  <si>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</si>
  <si>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</si>
  <si>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</si>
  <si>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</si>
  <si>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</si>
  <si>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</si>
  <si>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</si>
  <si>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</si>
  <si>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</si>
  <si>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</si>
  <si>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</si>
  <si>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</si>
  <si>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</si>
  <si>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</si>
  <si>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</si>
  <si>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</si>
  <si>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</si>
  <si>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</si>
  <si>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</si>
  <si>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</si>
  <si>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</si>
  <si>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</si>
  <si>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</si>
  <si>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</si>
  <si>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</si>
  <si>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</si>
  <si>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</si>
  <si>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</si>
  <si>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</si>
  <si>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</si>
  <si>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</si>
  <si>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</si>
  <si>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</si>
  <si>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</si>
  <si>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</si>
  <si>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</si>
  <si>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</si>
  <si>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</si>
  <si>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</si>
  <si>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</si>
  <si>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</si>
  <si>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</si>
  <si>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</si>
  <si>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</si>
  <si>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</si>
  <si>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</si>
  <si>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</si>
  <si>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</si>
  <si>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</si>
  <si>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</si>
  <si>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</si>
  <si>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</si>
  <si>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</si>
  <si>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</si>
  <si>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</si>
  <si>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</si>
  <si>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</si>
  <si>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</si>
  <si>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</si>
  <si>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</si>
  <si>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</si>
  <si>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</si>
  <si>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</si>
  <si>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</si>
  <si>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</si>
  <si>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</si>
  <si>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</si>
  <si>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</si>
  <si>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</si>
  <si>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</si>
  <si>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</si>
  <si>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</si>
  <si>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</si>
  <si>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</si>
  <si>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</si>
  <si>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</si>
  <si>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</si>
  <si>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</si>
  <si>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</si>
  <si>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</si>
  <si>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</si>
  <si>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</si>
  <si>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</si>
  <si>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</si>
  <si>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</si>
  <si>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</si>
  <si>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</si>
  <si>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</si>
  <si>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</si>
  <si>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</si>
  <si>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</si>
  <si>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</si>
  <si>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</si>
  <si>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</si>
  <si>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</si>
  <si>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</si>
  <si>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</si>
  <si>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</si>
  <si>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</si>
  <si>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</si>
  <si>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</si>
  <si>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</si>
  <si>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</si>
  <si>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</si>
  <si>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</si>
  <si>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</si>
  <si>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</si>
  <si>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</si>
  <si>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</si>
  <si>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</si>
  <si>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</si>
  <si>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</si>
  <si>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</si>
  <si>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</si>
  <si>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</si>
  <si>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</si>
  <si>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</si>
  <si>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</si>
  <si>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</si>
  <si>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</si>
  <si>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</si>
  <si>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</si>
  <si>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</si>
  <si>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</si>
  <si>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</si>
  <si>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</si>
  <si>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</si>
  <si>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</si>
  <si>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</si>
  <si>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</si>
  <si>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</si>
  <si>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</si>
  <si>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</si>
  <si>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</si>
  <si>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</si>
  <si>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</si>
  <si>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</si>
  <si>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</si>
  <si>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</si>
  <si>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</si>
  <si>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</si>
  <si>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</si>
  <si>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</si>
  <si>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</si>
  <si>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</si>
  <si>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</si>
  <si>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</si>
  <si>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</si>
  <si>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</si>
  <si>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</si>
  <si>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</si>
  <si>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</si>
  <si>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</si>
  <si>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</si>
  <si>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</si>
  <si>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</si>
  <si>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</si>
  <si>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</si>
  <si>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</si>
  <si>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</si>
  <si>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</si>
  <si>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</si>
  <si>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</si>
  <si>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</si>
  <si>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</si>
  <si>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</si>
  <si>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</si>
  <si>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</si>
  <si>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</si>
  <si>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</si>
  <si>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</si>
  <si>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</si>
  <si>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</si>
  <si>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</si>
  <si>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</si>
  <si>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</si>
  <si>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</si>
  <si>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</si>
  <si>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</si>
  <si>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</si>
  <si>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</si>
  <si>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</si>
  <si>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</si>
  <si>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</si>
  <si>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</si>
  <si>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</si>
  <si>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</si>
  <si>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</si>
  <si>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</si>
  <si>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</si>
  <si>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</si>
  <si>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</si>
  <si>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</si>
  <si>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</si>
  <si>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</si>
  <si>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</si>
  <si>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</si>
  <si>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</si>
  <si>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</si>
  <si>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</si>
  <si>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</si>
  <si>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</si>
  <si>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</si>
  <si>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</si>
  <si>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</si>
  <si>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</si>
  <si>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</si>
  <si>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</si>
  <si>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</si>
  <si>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</si>
  <si>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</si>
  <si>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</si>
  <si>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</si>
  <si>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</si>
  <si>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</si>
  <si>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</si>
  <si>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</si>
  <si>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</si>
  <si>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</si>
  <si>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</si>
  <si>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</si>
  <si>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</si>
  <si>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</si>
  <si>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</si>
  <si>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</si>
  <si>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</si>
  <si>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</si>
  <si>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</si>
  <si>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</si>
  <si>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</si>
  <si>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</si>
  <si>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</si>
  <si>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</si>
  <si>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</si>
  <si>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</si>
  <si>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</si>
  <si>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</si>
  <si>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</si>
  <si>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</si>
  <si>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</si>
  <si>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</si>
  <si>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</si>
  <si>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</si>
  <si>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</si>
  <si>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</si>
  <si>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</si>
  <si>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</si>
  <si>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</si>
  <si>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</si>
  <si>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</si>
  <si>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</si>
  <si>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</si>
  <si>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</si>
  <si>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</si>
  <si>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</si>
  <si>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</si>
  <si>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</si>
  <si>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</si>
  <si>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</si>
  <si>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</si>
  <si>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</si>
  <si>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</si>
  <si>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</si>
  <si>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</si>
  <si>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</si>
  <si>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</si>
  <si>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</si>
  <si>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</si>
  <si>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</si>
  <si>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</si>
  <si>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</si>
  <si>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</si>
  <si>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</si>
  <si>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</si>
  <si>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</si>
  <si>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</si>
  <si>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</si>
  <si>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</si>
  <si>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</si>
  <si>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</si>
  <si>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</si>
  <si>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</si>
  <si>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</si>
  <si>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</si>
  <si>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</si>
  <si>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</si>
  <si>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</si>
  <si>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</si>
  <si>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</si>
  <si>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</si>
  <si>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</si>
  <si>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</si>
  <si>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</si>
  <si>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</si>
  <si>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</si>
  <si>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</si>
  <si>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</si>
  <si>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</si>
  <si>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</si>
  <si>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</si>
  <si>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</si>
  <si>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</si>
  <si>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</si>
  <si>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</si>
  <si>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</si>
  <si>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</si>
  <si>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</si>
  <si>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</si>
  <si>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</si>
  <si>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</si>
  <si>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</si>
  <si>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</si>
  <si>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</si>
  <si>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</si>
  <si>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</si>
  <si>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</si>
  <si>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</si>
  <si>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</si>
  <si>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</si>
  <si>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</si>
  <si>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</si>
  <si>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</si>
  <si>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</si>
  <si>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</si>
  <si>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</si>
  <si>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</si>
  <si>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</si>
  <si>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</si>
  <si>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</si>
  <si>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</si>
  <si>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</si>
  <si>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</si>
  <si>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</si>
  <si>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</si>
  <si>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</si>
  <si>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</si>
  <si>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</si>
  <si>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</si>
  <si>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</si>
  <si>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</si>
  <si>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</si>
  <si>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</si>
  <si>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</si>
  <si>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</si>
  <si>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</si>
  <si>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</si>
  <si>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</si>
  <si>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</si>
  <si>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</si>
  <si>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</si>
  <si>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</si>
  <si>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</si>
  <si>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</si>
  <si>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</si>
  <si>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</si>
  <si>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</si>
  <si>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</si>
  <si>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</si>
  <si>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</si>
  <si>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</si>
  <si>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</si>
  <si>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</si>
  <si>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</si>
  <si>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</si>
  <si>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</si>
  <si>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</si>
  <si>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</si>
  <si>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</si>
  <si>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</si>
  <si>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</si>
  <si>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</si>
  <si>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</si>
  <si>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</si>
  <si>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</si>
  <si>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</si>
  <si>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</si>
  <si>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</si>
  <si>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</si>
  <si>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</si>
  <si>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</si>
  <si>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</si>
  <si>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</si>
  <si>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</si>
  <si>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</si>
  <si>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</si>
  <si>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</si>
  <si>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</si>
  <si>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</si>
  <si>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</si>
  <si>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</si>
  <si>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</si>
  <si>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</si>
  <si>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</si>
  <si>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</si>
  <si>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</si>
  <si>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</si>
  <si>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</si>
  <si>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</si>
  <si>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</si>
  <si>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</si>
  <si>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</si>
  <si>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</si>
  <si>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</si>
  <si>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</si>
  <si>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</si>
  <si>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</si>
  <si>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</si>
  <si>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</si>
  <si>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</si>
  <si>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</si>
  <si>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</si>
  <si>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</si>
  <si>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</si>
  <si>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</si>
  <si>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</si>
  <si>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</si>
  <si>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</si>
  <si>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</si>
  <si>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</si>
  <si>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</si>
  <si>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</si>
  <si>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</si>
  <si>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</si>
  <si>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</si>
  <si>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</si>
  <si>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</si>
  <si>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</si>
  <si>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</si>
  <si>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</si>
  <si>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</si>
  <si>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</si>
  <si>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</si>
  <si>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</si>
  <si>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</si>
  <si>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</si>
  <si>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</si>
  <si>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</si>
  <si>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</si>
  <si>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</si>
  <si>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</si>
  <si>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</si>
  <si>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</si>
  <si>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</si>
  <si>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</si>
  <si>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</si>
  <si>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</si>
  <si>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</si>
  <si>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</si>
  <si>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</si>
  <si>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</si>
  <si>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</si>
  <si>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</si>
  <si>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</si>
  <si>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</si>
  <si>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</si>
  <si>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</si>
  <si>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</si>
  <si>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</si>
  <si>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</si>
  <si>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</si>
  <si>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</si>
  <si>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</si>
  <si>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</si>
  <si>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</si>
  <si>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</si>
  <si>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</si>
  <si>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</si>
  <si>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</si>
  <si>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</si>
  <si>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</si>
  <si>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</si>
  <si>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</si>
  <si>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</si>
  <si>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</si>
  <si>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</si>
  <si>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</si>
  <si>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</si>
  <si>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</si>
  <si>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</si>
  <si>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</si>
  <si>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</si>
  <si>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</si>
  <si>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</si>
  <si>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</si>
  <si>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</si>
  <si>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</si>
  <si>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</si>
  <si>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</si>
  <si>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</si>
  <si>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</si>
  <si>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</si>
  <si>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</si>
  <si>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</si>
  <si>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</si>
  <si>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</si>
  <si>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</si>
  <si>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</si>
  <si>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</si>
  <si>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</si>
  <si>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</si>
  <si>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</si>
  <si>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</si>
  <si>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</si>
  <si>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</si>
  <si>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</si>
  <si>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</si>
  <si>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</si>
  <si>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</si>
  <si>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</si>
  <si>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</si>
  <si>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</si>
  <si>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</si>
  <si>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</si>
  <si>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</si>
  <si>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</si>
  <si>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</si>
  <si>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</si>
  <si>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</si>
  <si>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</si>
  <si>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</si>
  <si>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</si>
  <si>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</si>
  <si>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</si>
  <si>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</si>
  <si>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</si>
  <si>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</si>
  <si>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</si>
  <si>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</si>
  <si>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</si>
  <si>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</si>
  <si>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</si>
  <si>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</si>
  <si>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</si>
  <si>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</si>
  <si>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</si>
  <si>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</si>
  <si>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</si>
  <si>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</si>
  <si>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</si>
  <si>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</si>
  <si>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</si>
  <si>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</si>
  <si>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</si>
  <si>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</si>
  <si>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</si>
  <si>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</si>
  <si>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</si>
  <si>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</si>
  <si>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</si>
  <si>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</si>
  <si>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</si>
  <si>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</si>
  <si>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</si>
  <si>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</si>
  <si>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</si>
  <si>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</si>
  <si>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</si>
  <si>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</si>
  <si>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</si>
  <si>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</si>
  <si>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</si>
  <si>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</si>
  <si>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</si>
  <si>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</si>
  <si>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</si>
  <si>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</si>
  <si>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</si>
  <si>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</si>
  <si>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</si>
  <si>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</si>
  <si>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</si>
  <si>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</si>
  <si>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</si>
  <si>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</si>
  <si>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</si>
  <si>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</si>
  <si>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</si>
  <si>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</si>
  <si>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</si>
  <si>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</si>
  <si>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</si>
  <si>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</si>
  <si>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</si>
  <si>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</si>
  <si>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</si>
  <si>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</si>
  <si>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</si>
  <si>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</si>
  <si>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</si>
  <si>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</si>
  <si>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</si>
  <si>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</si>
  <si>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</si>
  <si>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</si>
  <si>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</si>
  <si>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</si>
  <si>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</si>
  <si>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</si>
  <si>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</si>
  <si>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</si>
  <si>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</si>
  <si>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</si>
  <si>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</si>
  <si>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</si>
  <si>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</si>
  <si>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</si>
  <si>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</si>
  <si>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</si>
  <si>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</si>
  <si>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</si>
  <si>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</si>
  <si>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</si>
  <si>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</si>
  <si>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</si>
  <si>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</si>
  <si>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</si>
  <si>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</si>
  <si>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</si>
  <si>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</si>
  <si>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</si>
  <si>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</si>
  <si>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</si>
  <si>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</si>
  <si>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</si>
  <si>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</si>
  <si>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</si>
  <si>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</si>
  <si>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</si>
  <si>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</si>
  <si>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</si>
  <si>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</si>
  <si>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</si>
  <si>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</si>
  <si>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</si>
  <si>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</si>
  <si>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</si>
  <si>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</si>
  <si>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</si>
  <si>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</si>
  <si>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</si>
  <si>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</si>
  <si>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</si>
  <si>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</si>
  <si>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</si>
  <si>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</si>
  <si>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</si>
  <si>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</si>
  <si>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</si>
  <si>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</si>
  <si>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</si>
  <si>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</si>
  <si>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</si>
  <si>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</si>
  <si>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</si>
  <si>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</si>
  <si>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</si>
  <si>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</si>
  <si>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</si>
  <si>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</si>
  <si>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</si>
  <si>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</si>
  <si>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</si>
  <si>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</si>
  <si>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</si>
  <si>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</si>
  <si>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</si>
  <si>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</si>
  <si>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</si>
  <si>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</si>
  <si>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</si>
  <si>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</si>
  <si>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</si>
  <si>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</si>
  <si>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</si>
  <si>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</si>
  <si>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</si>
  <si>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</si>
  <si>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</si>
  <si>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</si>
  <si>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</si>
  <si>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</si>
  <si>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</si>
  <si>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</si>
  <si>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</si>
  <si>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</si>
  <si>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</si>
  <si>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</si>
  <si>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</si>
  <si>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</si>
  <si>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</si>
  <si>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</si>
  <si>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</si>
  <si>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</si>
  <si>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</si>
  <si>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</si>
  <si>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</si>
  <si>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</si>
  <si>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</si>
  <si>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</si>
  <si>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</si>
  <si>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</si>
  <si>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</si>
  <si>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</si>
  <si>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</si>
  <si>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</si>
  <si>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</si>
  <si>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</si>
  <si>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</si>
  <si>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</si>
  <si>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</si>
  <si>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</si>
  <si>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</si>
  <si>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</si>
  <si>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</si>
  <si>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</si>
  <si>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</si>
  <si>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</si>
  <si>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</si>
  <si>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</si>
  <si>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</si>
  <si>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</si>
  <si>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</si>
  <si>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</si>
  <si>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</si>
  <si>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</si>
  <si>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</si>
  <si>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</si>
  <si>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</si>
  <si>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</si>
  <si>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</si>
  <si>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</si>
  <si>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</si>
  <si>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</si>
  <si>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</si>
  <si>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</si>
  <si>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</si>
  <si>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</si>
  <si>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</si>
  <si>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</si>
  <si>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</si>
  <si>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</si>
  <si>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</si>
  <si>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</si>
  <si>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</si>
  <si>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</si>
  <si>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</si>
  <si>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</si>
  <si>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</si>
  <si>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</si>
  <si>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</si>
  <si>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</si>
  <si>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</si>
  <si>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</si>
  <si>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</si>
  <si>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</si>
  <si>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</si>
  <si>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</si>
  <si>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</si>
  <si>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</si>
  <si>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</si>
  <si>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</si>
  <si>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</si>
  <si>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</si>
  <si>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</si>
  <si>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</si>
  <si>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</si>
  <si>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</si>
  <si>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</si>
  <si>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</si>
  <si>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</si>
  <si>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</si>
  <si>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</si>
  <si>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</si>
  <si>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</si>
  <si>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</si>
  <si>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</si>
  <si>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</si>
  <si>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</si>
  <si>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</si>
  <si>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</si>
  <si>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</si>
  <si>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</si>
  <si>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</si>
  <si>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</si>
  <si>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</si>
  <si>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</si>
  <si>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</si>
  <si>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</si>
  <si>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</si>
  <si>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</si>
  <si>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</si>
  <si>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</si>
  <si>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</si>
  <si>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</si>
  <si>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</si>
  <si>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</si>
  <si>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</si>
  <si>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</si>
  <si>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</si>
  <si>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</si>
  <si>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</si>
  <si>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</si>
  <si>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</si>
  <si>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</si>
  <si>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</si>
  <si>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</si>
  <si>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</si>
  <si>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</si>
  <si>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</si>
  <si>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</si>
  <si>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</si>
  <si>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</si>
  <si>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</si>
  <si>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</si>
  <si>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</si>
  <si>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</si>
  <si>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</si>
  <si>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</si>
  <si>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</si>
  <si>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</si>
  <si>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</si>
  <si>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</si>
  <si>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</si>
  <si>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</si>
  <si>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</si>
  <si>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</si>
  <si>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</si>
  <si>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</si>
  <si>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</si>
  <si>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</si>
  <si>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</si>
  <si>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</si>
  <si>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</si>
  <si>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</si>
  <si>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</si>
  <si>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</si>
  <si>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</si>
  <si>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</si>
  <si>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</si>
  <si>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</si>
  <si>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</si>
  <si>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</si>
  <si>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</si>
  <si>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</si>
  <si>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</si>
  <si>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</si>
  <si>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</si>
  <si>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</si>
  <si>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</si>
  <si>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</si>
  <si>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</si>
  <si>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</si>
  <si>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</si>
  <si>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</si>
  <si>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</si>
  <si>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</si>
  <si>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</si>
  <si>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</si>
  <si>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</si>
  <si>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</si>
  <si>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</si>
  <si>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</si>
  <si>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</si>
  <si>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</si>
  <si>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</si>
  <si>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</si>
  <si>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</si>
  <si>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</si>
  <si>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</si>
  <si>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</si>
  <si>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</si>
  <si>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</si>
  <si>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</si>
  <si>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</si>
  <si>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</si>
  <si>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</si>
  <si>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</si>
  <si>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</si>
  <si>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</si>
  <si>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</si>
  <si>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</si>
  <si>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</si>
  <si>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</si>
  <si>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</si>
  <si>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</si>
  <si>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</si>
  <si>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</si>
  <si>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</si>
  <si>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</si>
  <si>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</si>
  <si>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</si>
  <si>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</si>
  <si>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</si>
  <si>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</si>
  <si>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</si>
  <si>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</si>
  <si>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</si>
  <si>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</si>
  <si>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</si>
  <si>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</si>
  <si>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</si>
  <si>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</si>
  <si>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</si>
  <si>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</si>
  <si>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</si>
  <si>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</si>
  <si>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</si>
  <si>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</si>
  <si>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</si>
  <si>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</si>
  <si>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</si>
  <si>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</si>
  <si>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</si>
  <si>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</si>
  <si>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</si>
  <si>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</si>
  <si>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</si>
  <si>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</si>
  <si>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</si>
  <si>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</si>
  <si>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</si>
  <si>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</si>
  <si>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</si>
  <si>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</si>
  <si>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</si>
  <si>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</si>
  <si>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</si>
  <si>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</si>
  <si>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</si>
  <si>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</si>
  <si>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</si>
  <si>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</si>
  <si>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</si>
  <si>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</si>
  <si>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</si>
  <si>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</si>
  <si>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</si>
  <si>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</si>
  <si>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</si>
  <si>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</si>
  <si>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</si>
  <si>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</si>
  <si>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</si>
  <si>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</si>
  <si>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</si>
  <si>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</si>
  <si>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</si>
  <si>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</si>
  <si>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</si>
  <si>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</si>
  <si>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</si>
  <si>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</si>
  <si>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</si>
  <si>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</si>
  <si>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</si>
  <si>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</si>
  <si>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</si>
  <si>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</si>
  <si>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</si>
  <si>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</si>
  <si>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</si>
  <si>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</si>
  <si>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</si>
  <si>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</si>
  <si>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</si>
  <si>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</si>
  <si>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</si>
  <si>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</si>
  <si>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</si>
  <si>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</si>
  <si>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</si>
  <si>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</si>
  <si>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</si>
  <si>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</si>
  <si>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</si>
  <si>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</si>
  <si>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</si>
  <si>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</si>
  <si>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</si>
  <si>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</si>
  <si>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</si>
  <si>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</si>
  <si>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</si>
  <si>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</si>
  <si>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</si>
  <si>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</si>
  <si>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</si>
  <si>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</si>
  <si>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</si>
  <si>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</si>
  <si>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</si>
  <si>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</si>
  <si>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</si>
  <si>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</si>
  <si>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</si>
  <si>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</si>
  <si>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</si>
  <si>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</si>
  <si>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</si>
  <si>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</si>
  <si>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</si>
  <si>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</si>
  <si>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</si>
  <si>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</si>
  <si>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</si>
  <si>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</si>
  <si>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</si>
  <si>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</si>
  <si>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</si>
  <si>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</si>
  <si>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</si>
  <si>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</si>
  <si>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</si>
  <si>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</si>
  <si>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</si>
  <si>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</si>
  <si>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</si>
  <si>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</si>
  <si>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</si>
  <si>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</si>
  <si>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</si>
  <si>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</si>
  <si>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</si>
  <si>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</si>
  <si>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</si>
  <si>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</si>
  <si>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</si>
  <si>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</si>
  <si>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</si>
  <si>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</si>
  <si>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</si>
  <si>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</si>
  <si>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</si>
  <si>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</si>
  <si>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</si>
  <si>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</si>
  <si>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</si>
  <si>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</si>
  <si>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</si>
  <si>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</si>
  <si>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</si>
  <si>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</si>
  <si>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</si>
  <si>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</si>
  <si>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</si>
  <si>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</si>
  <si>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</si>
  <si>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</si>
  <si>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</si>
  <si>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</si>
  <si>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</si>
  <si>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</si>
  <si>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</si>
  <si>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</si>
  <si>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</si>
  <si>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</si>
  <si>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</si>
  <si>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</si>
  <si>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</si>
  <si>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</si>
  <si>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</si>
  <si>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</si>
  <si>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</si>
  <si>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</si>
  <si>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</si>
  <si>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</si>
  <si>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</si>
  <si>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</si>
  <si>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</si>
  <si>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</si>
  <si>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</si>
  <si>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</si>
  <si>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</si>
  <si>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</si>
  <si>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</si>
  <si>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</si>
  <si>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</si>
  <si>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</si>
  <si>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</si>
  <si>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</si>
  <si>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</si>
  <si>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</si>
  <si>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</si>
  <si>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</si>
  <si>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</si>
  <si>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</si>
  <si>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</si>
  <si>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</si>
  <si>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</si>
  <si>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</si>
  <si>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</si>
  <si>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</si>
  <si>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</si>
  <si>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</si>
  <si>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</si>
  <si>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</si>
  <si>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</si>
  <si>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</si>
  <si>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</si>
  <si>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</si>
  <si>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</si>
  <si>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</si>
  <si>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</si>
  <si>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</si>
  <si>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</si>
  <si>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</si>
  <si>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</si>
  <si>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</si>
  <si>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</si>
  <si>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</si>
  <si>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</si>
  <si>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</si>
  <si>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</si>
  <si>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</si>
  <si>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</si>
  <si>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</si>
  <si>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</si>
  <si>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</si>
  <si>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</si>
  <si>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</si>
  <si>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</si>
  <si>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</si>
  <si>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</si>
  <si>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</si>
  <si>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</si>
  <si>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</si>
  <si>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</si>
  <si>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</si>
  <si>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</si>
  <si>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</si>
  <si>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</si>
  <si>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</si>
  <si>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</si>
  <si>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</si>
  <si>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</si>
  <si>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</si>
  <si>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</si>
  <si>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</si>
  <si>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</si>
  <si>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</si>
  <si>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</si>
  <si>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</si>
  <si>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</si>
  <si>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</si>
  <si>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</si>
  <si>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</si>
  <si>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</si>
  <si>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</si>
  <si>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</si>
  <si>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</si>
  <si>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</si>
  <si>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</si>
  <si>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</si>
  <si>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</si>
  <si>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</si>
  <si>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</si>
  <si>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</si>
  <si>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</si>
  <si>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</si>
  <si>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</si>
  <si>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</si>
  <si>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</si>
  <si>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</si>
  <si>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</si>
  <si>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</si>
  <si>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</si>
  <si>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</si>
  <si>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</si>
  <si>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</si>
  <si>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</si>
  <si>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</si>
  <si>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</si>
  <si>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</si>
  <si>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</si>
  <si>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</si>
  <si>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</si>
  <si>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</si>
  <si>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</si>
  <si>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</si>
  <si>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</si>
  <si>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</si>
  <si>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</si>
  <si>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</si>
  <si>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</si>
  <si>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</si>
  <si>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</si>
  <si>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</si>
  <si>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</si>
  <si>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</si>
  <si>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</si>
  <si>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</si>
  <si>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</si>
  <si>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</si>
  <si>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</si>
  <si>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</si>
  <si>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</si>
  <si>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</si>
  <si>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</si>
  <si>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</si>
  <si>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</si>
  <si>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</si>
  <si>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</si>
  <si>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</si>
  <si>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</si>
  <si>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</si>
  <si>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</si>
  <si>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</si>
  <si>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</si>
  <si>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</si>
  <si>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</si>
  <si>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</si>
  <si>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</si>
  <si>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</si>
  <si>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</si>
  <si>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</si>
  <si>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</si>
  <si>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</si>
  <si>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</si>
  <si>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</si>
  <si>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</si>
  <si>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</si>
  <si>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</si>
  <si>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</si>
  <si>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</si>
  <si>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</si>
  <si>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</si>
  <si>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</si>
  <si>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</si>
  <si>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</si>
  <si>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</si>
  <si>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</si>
  <si>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</si>
  <si>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</si>
  <si>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</si>
  <si>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</si>
  <si>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</si>
  <si>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</si>
  <si>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</si>
  <si>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</si>
  <si>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</si>
  <si>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</si>
  <si>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</si>
  <si>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</si>
  <si>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</si>
  <si>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</si>
  <si>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</si>
  <si>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</si>
  <si>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</si>
  <si>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</si>
  <si>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</si>
  <si>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</si>
  <si>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</si>
  <si>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</si>
  <si>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</si>
  <si>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</si>
  <si>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</si>
  <si>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</si>
  <si>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</si>
  <si>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</si>
  <si>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</si>
  <si>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</si>
  <si>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</si>
  <si>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</si>
  <si>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</si>
  <si>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</si>
  <si>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</si>
  <si>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</si>
  <si>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</si>
  <si>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</si>
  <si>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</si>
  <si>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</si>
  <si>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</si>
  <si>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</si>
  <si>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</si>
  <si>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</si>
  <si>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</si>
  <si>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</si>
  <si>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</si>
  <si>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</si>
  <si>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</si>
  <si>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</si>
  <si>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</si>
  <si>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</si>
  <si>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</si>
  <si>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</si>
  <si>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</si>
  <si>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</si>
  <si>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</si>
  <si>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</si>
  <si>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</si>
  <si>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</si>
  <si>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</si>
  <si>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</si>
  <si>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</si>
  <si>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</si>
  <si>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</si>
  <si>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</si>
  <si>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</si>
  <si>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</si>
  <si>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</si>
  <si>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</si>
  <si>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</si>
  <si>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</si>
  <si>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</si>
  <si>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</si>
  <si>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</si>
  <si>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</si>
  <si>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</si>
  <si>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</si>
  <si>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</si>
  <si>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</si>
  <si>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</si>
  <si>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</si>
  <si>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</si>
  <si>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</si>
  <si>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</si>
  <si>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</si>
  <si>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</si>
  <si>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</si>
  <si>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</si>
  <si>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</si>
  <si>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</si>
  <si>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</si>
  <si>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</si>
  <si>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</si>
  <si>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</si>
  <si>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</si>
  <si>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</si>
  <si>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</si>
  <si>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</si>
  <si>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</si>
  <si>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</si>
  <si>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</si>
  <si>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</si>
  <si>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</si>
  <si>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</si>
  <si>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</si>
  <si>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</si>
  <si>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</si>
  <si>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</si>
  <si>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</si>
  <si>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</si>
  <si>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</si>
  <si>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</si>
  <si>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</si>
  <si>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</si>
  <si>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</si>
  <si>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</si>
  <si>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</si>
  <si>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</si>
  <si>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</si>
  <si>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</si>
  <si>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</si>
  <si>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</si>
  <si>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</si>
  <si>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</si>
  <si>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</si>
  <si>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</si>
  <si>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</si>
  <si>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</si>
  <si>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</si>
  <si>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</si>
  <si>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</si>
  <si>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</si>
  <si>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</si>
  <si>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</si>
  <si>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</si>
  <si>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</si>
  <si>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</si>
  <si>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</si>
  <si>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</si>
  <si>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</si>
  <si>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</si>
  <si>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</si>
  <si>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</si>
  <si>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</si>
  <si>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</si>
  <si>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</si>
  <si>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</si>
  <si>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</si>
  <si>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</si>
  <si>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</si>
  <si>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</si>
  <si>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</si>
  <si>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</si>
  <si>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</si>
  <si>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</si>
  <si>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</si>
  <si>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</si>
  <si>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</si>
  <si>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</si>
  <si>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</si>
  <si>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</si>
  <si>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</si>
  <si>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</si>
  <si>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</si>
  <si>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</si>
  <si>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</si>
  <si>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</si>
  <si>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</si>
  <si>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</si>
  <si>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</si>
  <si>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</si>
  <si>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</si>
  <si>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</si>
  <si>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</si>
  <si>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</si>
  <si>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</si>
  <si>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</si>
  <si>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</si>
  <si>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</si>
  <si>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</si>
  <si>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</si>
  <si>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</si>
  <si>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</si>
  <si>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</si>
  <si>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</si>
  <si>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</si>
  <si>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</si>
  <si>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</si>
  <si>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</si>
  <si>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</si>
  <si>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</si>
  <si>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</si>
  <si>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</si>
  <si>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</si>
  <si>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</si>
  <si>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</si>
  <si>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</si>
  <si>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</si>
  <si>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</si>
  <si>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</si>
  <si>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</si>
  <si>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</si>
  <si>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</si>
  <si>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</si>
  <si>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</si>
  <si>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</si>
  <si>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</si>
  <si>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</si>
  <si>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</si>
  <si>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</si>
  <si>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</si>
  <si>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</si>
  <si>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</si>
  <si>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</si>
  <si>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</si>
  <si>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</si>
  <si>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</si>
  <si>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</si>
  <si>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</si>
  <si>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</si>
  <si>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</si>
  <si>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</si>
  <si>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</si>
  <si>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</si>
  <si>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</si>
  <si>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</si>
  <si>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</si>
  <si>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</si>
  <si>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</si>
  <si>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</si>
  <si>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</si>
  <si>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</si>
  <si>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</si>
  <si>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</si>
  <si>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</si>
  <si>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</si>
  <si>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</si>
  <si>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</si>
  <si>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</si>
  <si>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</si>
  <si>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</si>
  <si>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</si>
  <si>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</si>
  <si>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</si>
  <si>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</si>
  <si>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</si>
  <si>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</si>
  <si>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</si>
  <si>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</si>
  <si>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</si>
  <si>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</si>
  <si>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</si>
  <si>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</si>
  <si>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</si>
  <si>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</si>
  <si>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</si>
  <si>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</si>
  <si>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</si>
  <si>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</si>
  <si>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</si>
  <si>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</si>
  <si>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</si>
  <si>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</si>
  <si>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</si>
  <si>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</si>
  <si>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</si>
  <si>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</si>
  <si>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</si>
  <si>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</si>
  <si>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</si>
  <si>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</si>
  <si>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</si>
  <si>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</si>
  <si>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</si>
  <si>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</si>
  <si>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</si>
  <si>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</si>
  <si>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</si>
  <si>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</si>
  <si>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</si>
  <si>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</si>
  <si>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</si>
  <si>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</si>
  <si>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</si>
  <si>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</si>
  <si>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</si>
  <si>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</si>
  <si>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</si>
  <si>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</si>
  <si>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</si>
  <si>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</si>
  <si>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</si>
  <si>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</si>
  <si>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</si>
  <si>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</si>
  <si>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</si>
  <si>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</si>
  <si>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</si>
  <si>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</si>
  <si>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</si>
  <si>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</si>
  <si>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</si>
  <si>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</si>
  <si>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</si>
  <si>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</si>
  <si>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</si>
  <si>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</si>
  <si>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</si>
  <si>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</si>
  <si>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</si>
  <si>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</si>
  <si>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</si>
  <si>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</si>
  <si>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</si>
  <si>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</si>
  <si>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</si>
  <si>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</si>
  <si>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</si>
  <si>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</si>
  <si>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</si>
  <si>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</si>
  <si>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</si>
  <si>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</si>
  <si>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</si>
  <si>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</si>
  <si>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</si>
  <si>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</si>
  <si>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</si>
  <si>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</si>
  <si>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</si>
  <si>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</si>
  <si>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</si>
  <si>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</si>
  <si>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</si>
  <si>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</si>
  <si>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</si>
  <si>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</si>
  <si>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</si>
  <si>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</si>
  <si>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</si>
  <si>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</si>
  <si>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</si>
  <si>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</si>
  <si>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</si>
  <si>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</si>
  <si>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</si>
  <si>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</si>
  <si>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</si>
  <si>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</si>
  <si>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</si>
  <si>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</si>
  <si>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</si>
  <si>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</si>
  <si>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</si>
  <si>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</si>
  <si>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</si>
  <si>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</si>
  <si>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</si>
  <si>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</si>
  <si>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</si>
  <si>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</si>
  <si>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</si>
  <si>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</si>
  <si>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</si>
  <si>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</si>
  <si>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</si>
  <si>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</si>
  <si>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</si>
  <si>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</si>
  <si>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</si>
  <si>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</si>
  <si>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</si>
  <si>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</si>
  <si>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</si>
  <si>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</si>
  <si>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</si>
  <si>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</si>
  <si>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</si>
  <si>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</si>
  <si>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</si>
  <si>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</si>
  <si>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</si>
  <si>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</si>
  <si>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</si>
  <si>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</si>
  <si>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</si>
  <si>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</si>
  <si>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</si>
  <si>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</si>
  <si>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</si>
  <si>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</si>
  <si>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</si>
  <si>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</si>
  <si>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</si>
  <si>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</si>
  <si>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</si>
  <si>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</si>
  <si>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</si>
  <si>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</si>
  <si>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</si>
  <si>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</si>
  <si>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</si>
  <si>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</si>
  <si>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</si>
  <si>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</si>
  <si>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</si>
  <si>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</si>
  <si>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</si>
  <si>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</si>
  <si>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</si>
  <si>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</si>
  <si>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</si>
  <si>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</si>
  <si>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</si>
  <si>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</si>
  <si>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</si>
  <si>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</si>
  <si>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</si>
  <si>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</si>
  <si>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</si>
  <si>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</si>
  <si>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</si>
  <si>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</si>
  <si>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</si>
  <si>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</si>
  <si>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</si>
  <si>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</si>
  <si>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</si>
  <si>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</si>
  <si>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</si>
  <si>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</si>
  <si>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</si>
  <si>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</si>
  <si>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</si>
  <si>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</si>
  <si>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</si>
  <si>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</si>
  <si>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</si>
  <si>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</si>
  <si>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</si>
  <si>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</si>
  <si>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</si>
  <si>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</si>
  <si>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</si>
  <si>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</si>
  <si>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</si>
  <si>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</si>
  <si>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</si>
  <si>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</si>
  <si>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</si>
  <si>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</si>
  <si>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</si>
  <si>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</si>
  <si>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</si>
  <si>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</si>
  <si>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</si>
  <si>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</si>
  <si>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</si>
  <si>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</si>
  <si>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</si>
  <si>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</si>
  <si>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</si>
  <si>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</si>
  <si>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</si>
  <si>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</si>
  <si>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</si>
  <si>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</si>
  <si>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</si>
  <si>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</si>
  <si>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</si>
  <si>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</si>
  <si>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</si>
  <si>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</si>
  <si>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</si>
  <si>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</si>
  <si>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</si>
  <si>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</si>
  <si>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</si>
  <si>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</si>
  <si>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</si>
  <si>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</si>
  <si>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</si>
  <si>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</si>
  <si>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</si>
  <si>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</si>
  <si>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</si>
  <si>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</si>
  <si>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</si>
  <si>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</si>
  <si>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</si>
  <si>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</si>
  <si>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</si>
  <si>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</si>
  <si>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</si>
  <si>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</si>
  <si>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</si>
  <si>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</si>
  <si>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</si>
  <si>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</si>
  <si>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</si>
  <si>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</si>
  <si>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</si>
  <si>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</si>
  <si>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</si>
  <si>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</si>
  <si>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</si>
  <si>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</si>
  <si>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</si>
  <si>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</si>
  <si>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</si>
  <si>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</si>
  <si>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</si>
  <si>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</si>
  <si>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</si>
  <si>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</si>
  <si>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</si>
  <si>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</si>
  <si>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</si>
  <si>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</si>
  <si>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</si>
  <si>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</si>
  <si>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</si>
  <si>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</si>
  <si>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</si>
  <si>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</si>
  <si>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</si>
  <si>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</si>
  <si>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</si>
  <si>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</si>
  <si>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</si>
  <si>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</si>
  <si>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</si>
  <si>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</si>
  <si>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</si>
  <si>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</si>
  <si>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</si>
  <si>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</si>
  <si>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</si>
  <si>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</si>
  <si>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</si>
  <si>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</si>
  <si>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</si>
  <si>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</si>
  <si>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</si>
  <si>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</si>
  <si>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</si>
  <si>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</si>
  <si>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</si>
  <si>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</si>
  <si>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</si>
  <si>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</si>
  <si>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</si>
  <si>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</si>
  <si>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</si>
  <si>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</si>
  <si>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</si>
  <si>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</si>
  <si>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</si>
  <si>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</si>
  <si>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</si>
  <si>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</si>
  <si>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</si>
  <si>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</si>
  <si>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</si>
  <si>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</si>
  <si>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</si>
  <si>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</si>
  <si>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</si>
  <si>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</si>
  <si>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</si>
  <si>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</si>
  <si>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</si>
  <si>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</si>
  <si>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</si>
  <si>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</si>
  <si>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</si>
  <si>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</si>
  <si>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</si>
  <si>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</si>
  <si>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</si>
  <si>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</si>
  <si>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</si>
  <si>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</si>
  <si>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</si>
  <si>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</si>
  <si>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</si>
  <si>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</si>
  <si>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</si>
  <si>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</si>
  <si>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</si>
  <si>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</si>
  <si>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</si>
  <si>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</si>
  <si>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</si>
  <si>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</si>
  <si>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</si>
  <si>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</si>
  <si>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</si>
  <si>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</si>
  <si>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</si>
  <si>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</si>
  <si>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</si>
  <si>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</si>
  <si>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</si>
  <si>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</si>
  <si>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</si>
  <si>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</si>
  <si>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</si>
  <si>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</si>
  <si>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</si>
  <si>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</si>
  <si>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</si>
  <si>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</si>
  <si>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</si>
  <si>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</si>
  <si>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</si>
  <si>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</si>
  <si>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</si>
  <si>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</si>
  <si>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</si>
  <si>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</si>
  <si>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</si>
  <si>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</si>
  <si>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</si>
  <si>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</si>
  <si>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</si>
  <si>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</si>
  <si>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</si>
  <si>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</si>
  <si>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</si>
  <si>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</si>
  <si>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</si>
  <si>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</si>
  <si>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</si>
  <si>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</si>
  <si>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</si>
  <si>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</si>
  <si>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</si>
  <si>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</si>
  <si>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</si>
  <si>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</si>
  <si>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</si>
  <si>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</si>
  <si>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</si>
  <si>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</si>
  <si>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</si>
  <si>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</si>
  <si>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</si>
  <si>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</si>
  <si>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</si>
  <si>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</si>
  <si>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</si>
  <si>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</si>
  <si>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</si>
  <si>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</si>
  <si>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</si>
  <si>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</si>
  <si>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</si>
  <si>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</si>
  <si>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</si>
  <si>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</si>
  <si>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</si>
  <si>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</si>
  <si>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</si>
  <si>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</si>
  <si>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</si>
  <si>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</si>
  <si>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</si>
  <si>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</si>
  <si>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</si>
  <si>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</si>
  <si>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</si>
  <si>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</si>
  <si>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</si>
  <si>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</si>
  <si>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</si>
  <si>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</si>
  <si>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</si>
  <si>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</si>
  <si>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</si>
  <si>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</si>
  <si>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</si>
  <si>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</si>
  <si>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</si>
  <si>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</si>
  <si>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</si>
  <si>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</si>
  <si>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</si>
  <si>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</si>
  <si>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</si>
  <si>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</si>
  <si>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</si>
  <si>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</si>
  <si>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</si>
  <si>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</si>
  <si>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</si>
  <si>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</si>
  <si>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</si>
  <si>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</si>
  <si>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</si>
  <si>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</si>
  <si>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</si>
  <si>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</si>
  <si>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</si>
  <si>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</si>
  <si>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</si>
  <si>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</si>
  <si>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</si>
  <si>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</si>
  <si>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</si>
  <si>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</si>
  <si>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</si>
  <si>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</si>
  <si>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</si>
  <si>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</si>
  <si>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</si>
  <si>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</si>
  <si>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</si>
  <si>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</si>
  <si>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</si>
  <si>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</si>
  <si>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</si>
  <si>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</si>
  <si>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</si>
  <si>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</si>
  <si>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</si>
  <si>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</si>
  <si>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</si>
  <si>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</si>
  <si>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</si>
  <si>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</si>
  <si>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</si>
  <si>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</si>
  <si>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</si>
  <si>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</si>
  <si>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</si>
  <si>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</si>
  <si>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</si>
  <si>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</si>
  <si>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</si>
  <si>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</si>
  <si>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</si>
  <si>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</si>
  <si>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</si>
  <si>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</si>
  <si>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</si>
  <si>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</si>
  <si>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</si>
  <si>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</si>
  <si>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</si>
  <si>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</si>
  <si>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</si>
  <si>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</si>
  <si>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</si>
  <si>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</si>
  <si>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</si>
  <si>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</si>
  <si>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</si>
  <si>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</si>
  <si>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</si>
  <si>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</si>
  <si>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</si>
  <si>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</si>
  <si>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</si>
  <si>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</si>
  <si>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</si>
  <si>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</si>
  <si>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</si>
  <si>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</si>
  <si>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</si>
  <si>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</si>
  <si>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</si>
  <si>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</si>
  <si>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</si>
  <si>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</si>
  <si>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</si>
  <si>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</si>
  <si>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</si>
  <si>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</si>
  <si>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</si>
  <si>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</si>
  <si>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</si>
  <si>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</si>
  <si>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</si>
  <si>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</si>
  <si>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</si>
  <si>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</si>
  <si>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</si>
  <si>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</si>
  <si>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</si>
  <si>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</si>
  <si>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</si>
  <si>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</si>
  <si>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</si>
  <si>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</si>
  <si>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</si>
  <si>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</si>
  <si>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</si>
  <si>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</si>
  <si>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</si>
  <si>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</si>
  <si>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</si>
  <si>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</si>
  <si>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</si>
  <si>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</si>
  <si>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</si>
  <si>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</si>
  <si>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</si>
  <si>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</si>
  <si>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</si>
  <si>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</si>
  <si>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</si>
  <si>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</si>
  <si>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</si>
  <si>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</si>
  <si>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</si>
  <si>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</si>
  <si>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</si>
  <si>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</si>
  <si>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</si>
  <si>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</si>
  <si>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</si>
  <si>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</si>
  <si>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</si>
  <si>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</si>
  <si>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</si>
  <si>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</si>
  <si>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</si>
  <si>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</si>
  <si>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</si>
  <si>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</si>
  <si>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</si>
  <si>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</si>
  <si>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</si>
  <si>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</si>
  <si>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</si>
  <si>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</si>
  <si>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</si>
  <si>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</si>
  <si>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</si>
  <si>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</si>
  <si>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</si>
  <si>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</si>
  <si>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</si>
  <si>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</si>
  <si>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</si>
  <si>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</si>
  <si>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</si>
  <si>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</si>
  <si>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</si>
  <si>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</si>
  <si>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</si>
  <si>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</si>
  <si>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</si>
  <si>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</si>
  <si>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</si>
  <si>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</si>
  <si>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</si>
  <si>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</si>
  <si>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</si>
  <si>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</si>
  <si>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</si>
  <si>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</si>
  <si>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</si>
  <si>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</si>
  <si>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</si>
  <si>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</si>
  <si>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</si>
  <si>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</si>
  <si>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</si>
  <si>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</si>
  <si>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</si>
  <si>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</si>
  <si>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</si>
  <si>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</si>
  <si>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</si>
  <si>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</si>
  <si>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</si>
  <si>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</si>
  <si>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</si>
  <si>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</si>
  <si>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</si>
  <si>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</si>
  <si>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</si>
  <si>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</si>
  <si>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</si>
  <si>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</si>
  <si>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</si>
  <si>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</si>
  <si>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</si>
  <si>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</si>
  <si>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</si>
  <si>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</si>
  <si>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</si>
  <si>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</si>
  <si>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</si>
  <si>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</si>
  <si>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</si>
  <si>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</si>
  <si>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</si>
  <si>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</si>
  <si>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</si>
  <si>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</si>
  <si>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</si>
  <si>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</si>
  <si>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</si>
  <si>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</si>
  <si>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</si>
  <si>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</si>
  <si>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</si>
  <si>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</si>
  <si>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</si>
  <si>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</si>
  <si>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</si>
  <si>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</si>
  <si>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</si>
  <si>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</si>
  <si>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</si>
  <si>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</si>
  <si>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</si>
  <si>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</si>
  <si>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</si>
  <si>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</si>
  <si>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</si>
  <si>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</si>
  <si>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</si>
  <si>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</si>
  <si>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</si>
  <si>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</si>
  <si>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</si>
  <si>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</si>
  <si>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</si>
  <si>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</si>
  <si>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</si>
  <si>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</si>
  <si>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</si>
  <si>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</si>
  <si>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</si>
  <si>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</si>
  <si>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</si>
  <si>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</si>
  <si>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</si>
  <si>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</si>
  <si>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</si>
  <si>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</si>
  <si>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</si>
  <si>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</si>
  <si>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</si>
  <si>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</si>
  <si>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</si>
  <si>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</si>
  <si>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</si>
  <si>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</si>
  <si>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</si>
  <si>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</si>
  <si>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</si>
  <si>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</si>
  <si>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</si>
  <si>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</si>
  <si>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</si>
  <si>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</si>
  <si>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</si>
  <si>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</si>
  <si>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</si>
  <si>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</si>
  <si>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</si>
  <si>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</si>
  <si>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</si>
  <si>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</si>
  <si>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</si>
  <si>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</si>
  <si>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</si>
  <si>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</si>
  <si>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</si>
  <si>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</si>
  <si>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</si>
  <si>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</si>
  <si>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</si>
  <si>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</si>
  <si>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</si>
  <si>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</si>
  <si>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</si>
  <si>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</si>
  <si>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</si>
  <si>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</si>
  <si>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</si>
  <si>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</si>
  <si>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</si>
  <si>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</si>
  <si>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</si>
  <si>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</si>
  <si>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</si>
  <si>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</si>
  <si>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</si>
  <si>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</si>
  <si>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</si>
  <si>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</si>
  <si>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</si>
  <si>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</si>
  <si>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</si>
  <si>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</si>
  <si>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</si>
  <si>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</si>
  <si>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</si>
  <si>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</si>
  <si>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</si>
  <si>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</si>
  <si>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</si>
  <si>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</si>
  <si>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</si>
  <si>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</si>
  <si>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</si>
  <si>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</si>
  <si>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</si>
  <si>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</si>
  <si>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</si>
  <si>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</si>
  <si>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</si>
  <si>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</si>
  <si>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</si>
  <si>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</si>
  <si>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</si>
  <si>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</si>
  <si>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</si>
  <si>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</si>
  <si>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</si>
  <si>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</si>
  <si>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</si>
  <si>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</si>
  <si>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</si>
  <si>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</si>
  <si>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</si>
  <si>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</si>
  <si>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</si>
  <si>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</si>
  <si>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</si>
  <si>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</si>
  <si>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</si>
  <si>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</si>
  <si>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</si>
  <si>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</si>
  <si>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</si>
  <si>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</si>
  <si>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</si>
  <si>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</si>
  <si>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</si>
  <si>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</si>
  <si>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</si>
  <si>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</si>
  <si>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</si>
  <si>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</si>
  <si>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</si>
  <si>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</si>
  <si>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</si>
  <si>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</si>
  <si>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</si>
  <si>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</si>
  <si>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</si>
  <si>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</si>
  <si>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</si>
  <si>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</si>
  <si>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</si>
  <si>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</si>
  <si>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</si>
  <si>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</si>
  <si>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</si>
  <si>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</si>
  <si>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</si>
  <si>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</si>
  <si>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</si>
  <si>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</si>
  <si>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</si>
  <si>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</si>
  <si>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</si>
  <si>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</si>
  <si>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</si>
  <si>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</si>
  <si>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</si>
  <si>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</si>
  <si>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</si>
  <si>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</si>
  <si>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</si>
  <si>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</si>
  <si>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</si>
  <si>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</si>
  <si>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</si>
  <si>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</si>
  <si>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</si>
  <si>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</si>
  <si>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</si>
  <si>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</si>
  <si>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</si>
  <si>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</si>
  <si>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</si>
  <si>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</si>
  <si>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</si>
  <si>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</si>
  <si>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</si>
  <si>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</si>
  <si>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</si>
  <si>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</si>
  <si>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</si>
  <si>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</si>
  <si>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</si>
  <si>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</si>
  <si>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</si>
  <si>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</si>
  <si>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</si>
  <si>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</si>
  <si>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</si>
  <si>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</si>
  <si>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</si>
  <si>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</si>
  <si>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</si>
  <si>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</si>
  <si>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</si>
  <si>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</si>
  <si>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</si>
  <si>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</si>
  <si>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</si>
  <si>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</si>
  <si>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</si>
  <si>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</si>
  <si>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</si>
  <si>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</si>
  <si>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</si>
  <si>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</si>
  <si>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</si>
  <si>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</si>
  <si>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</si>
  <si>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</si>
  <si>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</si>
  <si>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</si>
  <si>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</si>
  <si>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</si>
  <si>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</si>
  <si>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</si>
  <si>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</si>
  <si>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</si>
  <si>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</si>
  <si>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</si>
  <si>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</si>
  <si>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</si>
  <si>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</si>
  <si>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</si>
  <si>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</si>
  <si>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</si>
  <si>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</si>
  <si>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</si>
  <si>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</si>
  <si>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</si>
  <si>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</si>
  <si>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</si>
  <si>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</si>
  <si>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</si>
  <si>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</si>
  <si>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</si>
  <si>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</si>
  <si>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</si>
  <si>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</si>
  <si>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</si>
  <si>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</si>
  <si>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</si>
  <si>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</si>
  <si>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</si>
  <si>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</si>
  <si>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</si>
  <si>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</si>
  <si>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</si>
  <si>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</si>
  <si>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</si>
  <si>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</si>
  <si>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</si>
  <si>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</si>
  <si>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</si>
  <si>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</si>
  <si>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</si>
  <si>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</si>
  <si>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</si>
  <si>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</si>
  <si>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</si>
  <si>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</si>
  <si>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</si>
  <si>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</si>
  <si>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</si>
  <si>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</si>
  <si>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</si>
  <si>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</si>
  <si>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</si>
  <si>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</si>
  <si>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</si>
  <si>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</si>
  <si>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</si>
  <si>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</si>
  <si>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</si>
  <si>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</si>
  <si>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</si>
  <si>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</si>
  <si>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</si>
  <si>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</si>
  <si>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</si>
  <si>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</si>
  <si>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</si>
  <si>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</si>
  <si>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</si>
  <si>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</si>
  <si>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</si>
  <si>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</si>
  <si>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</si>
  <si>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</si>
  <si>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</si>
  <si>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</si>
  <si>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</si>
  <si>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</si>
  <si>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</si>
  <si>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</si>
  <si>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</si>
  <si>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</si>
  <si>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</si>
  <si>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</si>
  <si>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</si>
  <si>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</si>
  <si>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</si>
  <si>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</si>
  <si>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</si>
  <si>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</si>
  <si>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</si>
  <si>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</si>
  <si>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</si>
  <si>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</si>
  <si>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</si>
  <si>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</si>
  <si>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</si>
  <si>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</si>
  <si>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</si>
  <si>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</si>
  <si>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</si>
  <si>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</si>
  <si>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</si>
  <si>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</si>
  <si>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</si>
  <si>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</si>
  <si>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</si>
  <si>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</si>
  <si>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</si>
  <si>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</si>
  <si>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</si>
  <si>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</si>
  <si>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</si>
  <si>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</si>
  <si>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</si>
  <si>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</si>
  <si>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</si>
  <si>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</si>
  <si>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</si>
  <si>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</si>
  <si>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</si>
  <si>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</si>
  <si>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</si>
  <si>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</si>
  <si>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</si>
  <si>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</si>
  <si>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</si>
  <si>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</si>
  <si>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</si>
  <si>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</si>
  <si>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</si>
  <si>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</si>
  <si>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</si>
  <si>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</si>
  <si>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</si>
  <si>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</si>
  <si>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</si>
  <si>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</si>
  <si>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</si>
  <si>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</si>
  <si>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</si>
  <si>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</si>
  <si>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</si>
  <si>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</si>
  <si>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</si>
  <si>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</si>
  <si>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</si>
  <si>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</si>
  <si>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</si>
  <si>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</si>
  <si>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</si>
  <si>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</si>
  <si>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</si>
  <si>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</si>
  <si>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</si>
  <si>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</si>
  <si>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</si>
  <si>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</si>
  <si>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</si>
  <si>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</si>
  <si>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</si>
  <si>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</si>
  <si>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</si>
  <si>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</si>
  <si>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</si>
  <si>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</si>
  <si>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</si>
  <si>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</si>
  <si>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</si>
  <si>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</si>
  <si>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</si>
  <si>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</si>
  <si>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</si>
  <si>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</si>
  <si>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</si>
  <si>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</si>
  <si>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</si>
  <si>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</si>
  <si>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</si>
  <si>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</si>
  <si>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</si>
  <si>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</si>
  <si>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</si>
  <si>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</si>
  <si>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</si>
  <si>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</si>
  <si>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</si>
  <si>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</si>
  <si>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</si>
  <si>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</si>
  <si>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</si>
  <si>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</si>
  <si>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</si>
  <si>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</si>
  <si>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</si>
  <si>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</si>
  <si>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</si>
  <si>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</si>
  <si>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</si>
  <si>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</si>
  <si>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</si>
  <si>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</si>
  <si>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</si>
  <si>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</si>
  <si>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</si>
  <si>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</si>
  <si>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</si>
  <si>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</si>
  <si>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</si>
  <si>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</si>
  <si>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</si>
  <si>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</si>
  <si>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</si>
  <si>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</si>
  <si>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</si>
  <si>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</si>
  <si>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</si>
  <si>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</si>
  <si>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</si>
  <si>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</si>
  <si>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</si>
  <si>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</si>
  <si>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</si>
  <si>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</si>
  <si>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</si>
  <si>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</si>
  <si>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</si>
  <si>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</si>
  <si>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</si>
  <si>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</si>
  <si>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</si>
  <si>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</si>
  <si>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</si>
  <si>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</si>
  <si>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</si>
  <si>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</si>
  <si>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</si>
  <si>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</si>
  <si>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</si>
  <si>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</si>
  <si>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</si>
  <si>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</si>
  <si>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</si>
  <si>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</si>
  <si>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</si>
  <si>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</si>
  <si>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</si>
  <si>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</si>
  <si>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</si>
  <si>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</si>
  <si>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</si>
  <si>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</si>
  <si>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</si>
  <si>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</si>
  <si>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</si>
  <si>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</si>
  <si>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</si>
  <si>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</si>
  <si>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</si>
  <si>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</si>
  <si>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</si>
  <si>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</si>
  <si>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</si>
  <si>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</si>
  <si>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</si>
  <si>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</si>
  <si>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</si>
  <si>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</si>
  <si>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</si>
  <si>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</si>
  <si>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</si>
  <si>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</si>
  <si>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</si>
  <si>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</si>
  <si>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</si>
  <si>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</si>
  <si>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</si>
  <si>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</si>
  <si>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</si>
  <si>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</si>
  <si>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</si>
  <si>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</si>
  <si>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</si>
  <si>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</si>
  <si>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</si>
  <si>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</si>
  <si>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</si>
  <si>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</si>
  <si>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</si>
  <si>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</si>
  <si>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</si>
  <si>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</si>
  <si>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</si>
  <si>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</si>
  <si>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</si>
  <si>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</si>
  <si>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</si>
  <si>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</si>
  <si>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</si>
  <si>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</si>
  <si>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</si>
  <si>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</si>
  <si>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</si>
  <si>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</si>
  <si>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</si>
  <si>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</si>
  <si>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</si>
  <si>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</si>
  <si>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</si>
  <si>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</si>
  <si>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</si>
  <si>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</si>
  <si>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</si>
  <si>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</si>
  <si>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</si>
  <si>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</si>
  <si>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</si>
  <si>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</si>
  <si>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</si>
  <si>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</si>
  <si>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</si>
  <si>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</si>
  <si>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</si>
  <si>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</si>
  <si>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</si>
  <si>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</si>
  <si>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</si>
  <si>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</si>
  <si>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</si>
  <si>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</si>
  <si>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</si>
  <si>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</si>
  <si>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</si>
  <si>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</si>
  <si>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</si>
  <si>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</si>
  <si>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</si>
  <si>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</si>
  <si>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</si>
  <si>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</si>
  <si>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</si>
  <si>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</si>
  <si>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</si>
  <si>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</si>
  <si>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</si>
  <si>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</si>
  <si>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</si>
  <si>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</si>
  <si>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</si>
  <si>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</si>
  <si>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</si>
  <si>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</si>
  <si>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</si>
  <si>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</si>
  <si>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</si>
  <si>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</si>
  <si>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</si>
  <si>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</si>
  <si>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</si>
  <si>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</si>
  <si>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</si>
  <si>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</si>
  <si>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</si>
  <si>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</si>
  <si>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</si>
  <si>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</si>
  <si>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</si>
  <si>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</si>
  <si>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</si>
  <si>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</si>
  <si>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</si>
  <si>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</si>
  <si>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</si>
  <si>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</si>
  <si>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</si>
  <si>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</si>
  <si>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</si>
  <si>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</si>
  <si>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</si>
  <si>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</si>
  <si>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</si>
  <si>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</si>
  <si>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</si>
  <si>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</si>
  <si>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</si>
  <si>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</si>
  <si>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</si>
  <si>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</si>
  <si>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</si>
  <si>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</si>
  <si>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</si>
  <si>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</si>
  <si>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</si>
  <si>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</si>
  <si>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</si>
  <si>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</si>
  <si>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</si>
  <si>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</si>
  <si>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</si>
  <si>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</si>
  <si>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</si>
  <si>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</si>
  <si>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</si>
  <si>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</si>
  <si>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</si>
  <si>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</si>
  <si>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</si>
  <si>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</si>
  <si>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</si>
  <si>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</si>
  <si>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</si>
  <si>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</si>
  <si>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</si>
  <si>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</si>
  <si>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</si>
  <si>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</si>
  <si>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</si>
  <si>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</si>
  <si>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</si>
  <si>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</si>
  <si>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</si>
  <si>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</si>
  <si>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</si>
  <si>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</si>
  <si>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</si>
  <si>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</si>
  <si>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</si>
  <si>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</si>
  <si>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</si>
  <si>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</si>
  <si>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</si>
  <si>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</si>
  <si>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</si>
  <si>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</si>
  <si>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</si>
  <si>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</si>
  <si>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</si>
  <si>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</si>
  <si>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</si>
  <si>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</si>
  <si>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</si>
  <si>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</si>
  <si>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</si>
  <si>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</si>
  <si>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</si>
  <si>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</si>
  <si>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</si>
  <si>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</si>
  <si>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</si>
  <si>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</si>
  <si>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</si>
  <si>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</si>
  <si>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</si>
  <si>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</si>
  <si>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</si>
  <si>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</si>
  <si>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</si>
  <si>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</si>
  <si>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</si>
  <si>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</si>
  <si>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</si>
  <si>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</si>
  <si>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</si>
  <si>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</si>
  <si>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</si>
  <si>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</si>
  <si>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</si>
  <si>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</si>
  <si>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</si>
  <si>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</si>
  <si>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</si>
  <si>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</si>
  <si>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</si>
  <si>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</si>
  <si>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</si>
  <si>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</si>
  <si>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</si>
  <si>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</si>
  <si>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</si>
  <si>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</si>
  <si>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</si>
  <si>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</si>
  <si>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</si>
  <si>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</si>
  <si>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</si>
  <si>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</si>
  <si>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</si>
  <si>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</si>
  <si>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</si>
  <si>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</si>
  <si>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</si>
  <si>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</si>
  <si>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</si>
  <si>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</si>
  <si>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</si>
  <si>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</si>
  <si>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</si>
  <si>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</si>
  <si>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</si>
  <si>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</si>
  <si>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</si>
  <si>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</si>
  <si>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</si>
  <si>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</si>
  <si>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</si>
  <si>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</si>
  <si>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</si>
  <si>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</si>
  <si>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</si>
  <si>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</si>
  <si>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</si>
  <si>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</si>
  <si>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</si>
  <si>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</si>
  <si>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</si>
  <si>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</si>
  <si>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</si>
  <si>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</si>
  <si>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</si>
  <si>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</si>
  <si>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</si>
  <si>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</si>
  <si>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</si>
  <si>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</si>
  <si>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</si>
  <si>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</si>
  <si>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</si>
  <si>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</si>
  <si>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</si>
  <si>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</si>
  <si>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</si>
  <si>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</si>
  <si>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</si>
  <si>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</si>
  <si>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</si>
  <si>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</si>
  <si>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</si>
  <si>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</si>
  <si>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</si>
  <si>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</si>
  <si>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</si>
  <si>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</si>
  <si>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</si>
  <si>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</si>
  <si>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</si>
  <si>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</si>
  <si>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</si>
  <si>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</si>
  <si>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</si>
  <si>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</si>
  <si>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</si>
  <si>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</si>
  <si>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</si>
  <si>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</si>
  <si>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</si>
  <si>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</si>
  <si>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</si>
  <si>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</si>
  <si>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</si>
  <si>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</si>
  <si>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</si>
  <si>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</si>
  <si>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</si>
  <si>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</si>
  <si>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</si>
  <si>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</si>
  <si>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</si>
  <si>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</si>
  <si>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</si>
  <si>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</si>
  <si>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</si>
  <si>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</si>
  <si>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</si>
  <si>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</si>
  <si>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</si>
  <si>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</si>
  <si>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</si>
  <si>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</si>
  <si>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</si>
  <si>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</si>
  <si>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</si>
  <si>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</si>
  <si>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</si>
  <si>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</si>
  <si>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</si>
  <si>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</si>
  <si>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</si>
  <si>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</si>
  <si>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</si>
  <si>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</si>
  <si>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</si>
  <si>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</si>
  <si>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</si>
  <si>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</si>
  <si>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</si>
  <si>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</si>
  <si>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</si>
  <si>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</si>
  <si>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</si>
  <si>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</si>
  <si>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</si>
  <si>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</si>
  <si>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</si>
  <si>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</si>
  <si>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</si>
  <si>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</si>
  <si>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</si>
  <si>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</si>
  <si>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</si>
  <si>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</si>
  <si>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</si>
  <si>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</si>
  <si>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</si>
  <si>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</si>
  <si>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</si>
  <si>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</si>
  <si>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</si>
  <si>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</si>
  <si>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</si>
  <si>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</si>
  <si>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</si>
  <si>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</si>
  <si>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</si>
  <si>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</si>
  <si>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</si>
  <si>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</si>
  <si>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</si>
  <si>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</si>
  <si>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</si>
  <si>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</si>
  <si>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</si>
  <si>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</si>
  <si>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</si>
  <si>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</si>
  <si>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</si>
  <si>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</si>
  <si>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</si>
  <si>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</si>
  <si>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</si>
  <si>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</si>
  <si>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</si>
  <si>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</si>
  <si>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</si>
  <si>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</si>
  <si>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</si>
  <si>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</si>
  <si>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</si>
  <si>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</si>
  <si>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</si>
  <si>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</si>
  <si>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</si>
  <si>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</si>
  <si>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</si>
  <si>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</si>
  <si>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</si>
  <si>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</si>
  <si>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</si>
  <si>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</si>
  <si>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</si>
  <si>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</si>
  <si>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</si>
  <si>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</si>
  <si>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</si>
  <si>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</si>
  <si>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</si>
  <si>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</si>
  <si>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</si>
  <si>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</si>
  <si>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</si>
  <si>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</si>
  <si>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</si>
  <si>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</si>
  <si>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</si>
  <si>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</si>
  <si>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</si>
  <si>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</si>
  <si>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</si>
  <si>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</si>
  <si>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</si>
  <si>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</si>
  <si>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</si>
  <si>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</si>
  <si>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</si>
  <si>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</si>
  <si>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</si>
  <si>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</si>
  <si>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</si>
  <si>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</si>
  <si>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</si>
  <si>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</si>
  <si>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</si>
  <si>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</si>
  <si>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</si>
  <si>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</si>
  <si>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</si>
  <si>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</si>
  <si>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</si>
  <si>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</si>
  <si>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</si>
  <si>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</si>
  <si>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</si>
  <si>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</si>
  <si>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</si>
  <si>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</si>
  <si>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</si>
  <si>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</si>
  <si>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</si>
  <si>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</si>
  <si>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</si>
  <si>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</si>
  <si>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</si>
  <si>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</si>
  <si>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</si>
  <si>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</si>
  <si>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</si>
  <si>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</si>
  <si>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</si>
  <si>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</si>
  <si>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</si>
  <si>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</si>
  <si>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</si>
  <si>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</si>
  <si>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</si>
  <si>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</si>
  <si>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</si>
  <si>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</si>
  <si>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</si>
  <si>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</si>
  <si>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</si>
  <si>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</si>
  <si>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</si>
  <si>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</si>
  <si>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</si>
  <si>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</si>
  <si>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</si>
  <si>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</si>
  <si>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</si>
  <si>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</si>
  <si>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</si>
  <si>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</si>
  <si>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</si>
  <si>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</si>
  <si>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</si>
  <si>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</si>
  <si>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</si>
  <si>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</si>
  <si>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</si>
  <si>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</si>
  <si>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</si>
  <si>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</si>
  <si>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</si>
  <si>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</si>
  <si>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</si>
  <si>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</si>
  <si>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</si>
  <si>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</si>
  <si>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</si>
  <si>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</si>
  <si>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</si>
  <si>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</si>
  <si>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</si>
  <si>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</si>
  <si>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</si>
  <si>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</si>
  <si>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</si>
  <si>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</si>
  <si>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</si>
  <si>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</si>
  <si>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</si>
  <si>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</si>
  <si>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</si>
  <si>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</si>
  <si>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</si>
  <si>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</si>
  <si>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</si>
  <si>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</si>
  <si>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</si>
  <si>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</si>
  <si>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</si>
  <si>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</si>
  <si>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</si>
  <si>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</si>
  <si>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</si>
  <si>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</si>
  <si>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</si>
  <si>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</si>
  <si>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</si>
  <si>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</si>
  <si>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</si>
  <si>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</si>
  <si>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</si>
  <si>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</si>
  <si>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</si>
  <si>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</si>
  <si>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</si>
  <si>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</si>
  <si>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</si>
  <si>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</si>
  <si>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</si>
  <si>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</si>
  <si>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</si>
  <si>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</si>
  <si>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</si>
  <si>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</si>
  <si>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</si>
  <si>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</si>
  <si>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</si>
  <si>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</si>
  <si>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</si>
  <si>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</si>
  <si>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</si>
  <si>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</si>
  <si>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</si>
  <si>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</si>
  <si>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</si>
  <si>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</si>
  <si>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</si>
  <si>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</si>
  <si>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</si>
  <si>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</si>
  <si>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</si>
  <si>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</si>
  <si>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</si>
  <si>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</si>
  <si>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</si>
  <si>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</si>
  <si>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</si>
  <si>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</si>
  <si>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</si>
  <si>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</si>
  <si>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</si>
  <si>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</si>
  <si>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</si>
  <si>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</si>
  <si>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</si>
  <si>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</si>
  <si>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</si>
  <si>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</si>
  <si>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</si>
  <si>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</si>
  <si>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</si>
  <si>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</si>
  <si>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</si>
  <si>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</si>
  <si>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</si>
  <si>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</si>
  <si>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</si>
  <si>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</si>
  <si>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</si>
  <si>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</si>
  <si>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</si>
  <si>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</si>
  <si>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</si>
  <si>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</si>
  <si>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</si>
  <si>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</si>
  <si>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</si>
  <si>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</si>
  <si>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</si>
  <si>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</si>
  <si>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</si>
  <si>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</si>
  <si>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</si>
  <si>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</si>
  <si>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</si>
  <si>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</si>
  <si>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</si>
  <si>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</si>
  <si>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</si>
  <si>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</si>
  <si>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</si>
  <si>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</si>
  <si>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</si>
  <si>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</si>
  <si>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</si>
  <si>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</si>
  <si>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</si>
  <si>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</si>
  <si>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</si>
  <si>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</si>
  <si>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</si>
  <si>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</si>
  <si>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</si>
  <si>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</si>
  <si>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</si>
  <si>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</si>
  <si>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</si>
  <si>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</si>
  <si>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</si>
  <si>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</si>
  <si>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</si>
  <si>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</si>
  <si>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</si>
  <si>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</si>
  <si>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</si>
  <si>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</si>
  <si>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</si>
  <si>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</si>
  <si>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</si>
  <si>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</si>
  <si>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</si>
  <si>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</si>
  <si>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</si>
  <si>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</si>
  <si>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</si>
  <si>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</si>
  <si>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</si>
  <si>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</si>
  <si>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</si>
  <si>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</si>
  <si>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</si>
  <si>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</si>
  <si>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</si>
  <si>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</si>
  <si>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</si>
  <si>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</si>
  <si>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</si>
  <si>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</si>
  <si>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</si>
  <si>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</si>
  <si>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</si>
  <si>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</si>
  <si>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</si>
  <si>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</si>
  <si>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</si>
  <si>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</si>
  <si>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</si>
  <si>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</si>
  <si>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</si>
  <si>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</si>
  <si>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</si>
  <si>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</si>
  <si>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</si>
  <si>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</si>
  <si>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</si>
  <si>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</si>
  <si>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</si>
  <si>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</si>
  <si>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</si>
  <si>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</si>
  <si>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</si>
  <si>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</si>
  <si>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</si>
  <si>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</si>
  <si>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</si>
  <si>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</si>
  <si>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</si>
  <si>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</si>
  <si>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</si>
  <si>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</si>
  <si>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</si>
  <si>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</si>
  <si>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</si>
  <si>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</si>
  <si>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</si>
  <si>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</si>
  <si>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</si>
  <si>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</si>
  <si>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</si>
  <si>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</si>
  <si>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</si>
  <si>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</si>
  <si>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</si>
  <si>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</si>
  <si>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</si>
  <si>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</si>
  <si>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</si>
  <si>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</si>
  <si>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</si>
  <si>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</si>
  <si>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</si>
  <si>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</si>
  <si>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</si>
  <si>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</si>
  <si>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</si>
  <si>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</si>
  <si>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</si>
  <si>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</si>
  <si>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</si>
  <si>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</si>
  <si>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</si>
  <si>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</si>
  <si>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</si>
  <si>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</si>
  <si>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</si>
  <si>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</si>
  <si>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</si>
  <si>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</si>
  <si>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</si>
  <si>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</si>
  <si>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</si>
  <si>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</si>
  <si>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</si>
  <si>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</si>
  <si>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</si>
  <si>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</si>
  <si>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</si>
  <si>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</si>
  <si>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</si>
  <si>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</si>
  <si>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</si>
  <si>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</si>
  <si>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</si>
  <si>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</si>
  <si>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</si>
  <si>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</si>
  <si>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</si>
  <si>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</si>
  <si>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</si>
  <si>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</si>
  <si>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</si>
  <si>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</si>
  <si>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</si>
  <si>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</si>
  <si>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</si>
  <si>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</si>
  <si>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</si>
  <si>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</si>
  <si>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</si>
  <si>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</si>
  <si>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</si>
  <si>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</si>
  <si>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</si>
  <si>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</si>
  <si>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</si>
  <si>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</si>
  <si>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</si>
  <si>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</si>
  <si>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</si>
  <si>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</si>
  <si>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</si>
  <si>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</si>
  <si>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</si>
  <si>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</si>
  <si>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</si>
  <si>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</si>
  <si>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</si>
  <si>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</si>
  <si>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</si>
  <si>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</si>
  <si>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</si>
  <si>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</si>
  <si>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</si>
  <si>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</si>
  <si>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</si>
  <si>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</si>
  <si>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</si>
  <si>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</si>
  <si>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</si>
  <si>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</si>
  <si>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</si>
  <si>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</si>
  <si>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</si>
  <si>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</si>
  <si>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</si>
  <si>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</si>
  <si>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</si>
  <si>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</si>
  <si>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</si>
  <si>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</si>
  <si>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</si>
  <si>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</si>
  <si>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</si>
  <si>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</si>
  <si>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</si>
  <si>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</si>
  <si>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</si>
  <si>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</si>
  <si>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</si>
  <si>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</si>
  <si>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</si>
  <si>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</si>
  <si>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</si>
  <si>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</si>
  <si>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</si>
  <si>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</si>
  <si>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</si>
  <si>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</si>
  <si>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</si>
  <si>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</si>
  <si>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</si>
  <si>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</si>
  <si>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</si>
  <si>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</si>
  <si>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</si>
  <si>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</si>
  <si>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</si>
  <si>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</si>
  <si>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</si>
  <si>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</si>
  <si>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</si>
  <si>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</si>
  <si>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</si>
  <si>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</si>
  <si>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</si>
  <si>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</si>
  <si>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</si>
  <si>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</si>
  <si>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</si>
  <si>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</si>
  <si>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</si>
  <si>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</si>
  <si>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</si>
  <si>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</si>
  <si>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</si>
  <si>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</si>
  <si>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</si>
  <si>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</si>
  <si>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</si>
  <si>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</si>
  <si>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</si>
  <si>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</si>
  <si>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</si>
  <si>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</si>
  <si>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</si>
  <si>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</si>
  <si>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</si>
  <si>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</si>
  <si>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</si>
  <si>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</si>
  <si>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</si>
  <si>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</si>
  <si>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</si>
  <si>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</si>
  <si>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</si>
  <si>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</si>
  <si>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</si>
  <si>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</si>
  <si>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</si>
  <si>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</si>
  <si>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</si>
  <si>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</si>
  <si>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</si>
  <si>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</si>
  <si>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</si>
  <si>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</si>
  <si>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</si>
  <si>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</si>
  <si>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</si>
  <si>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</si>
  <si>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</si>
  <si>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</si>
  <si>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</si>
  <si>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</si>
  <si>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</si>
  <si>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</si>
  <si>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</si>
  <si>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</si>
  <si>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</si>
  <si>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</si>
  <si>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</si>
  <si>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</si>
  <si>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</si>
  <si>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</si>
  <si>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</si>
  <si>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</si>
  <si>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</si>
  <si>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</si>
  <si>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</si>
  <si>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</si>
  <si>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</si>
  <si>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</si>
  <si>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</si>
  <si>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</si>
  <si>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</si>
  <si>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</si>
  <si>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</si>
  <si>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</si>
  <si>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</si>
  <si>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</si>
  <si>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</si>
  <si>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</si>
  <si>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</si>
  <si>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</si>
  <si>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</si>
  <si>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</si>
  <si>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</si>
  <si>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</si>
  <si>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</si>
  <si>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</si>
  <si>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</si>
  <si>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</si>
  <si>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</si>
  <si>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</si>
  <si>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</si>
  <si>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</si>
  <si>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</si>
  <si>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</si>
  <si>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</si>
  <si>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</si>
  <si>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</si>
  <si>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</si>
  <si>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</si>
  <si>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</si>
  <si>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</si>
  <si>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</si>
  <si>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</si>
  <si>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</si>
  <si>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</si>
  <si>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</si>
  <si>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</si>
  <si>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</si>
  <si>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</si>
  <si>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</si>
  <si>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</si>
  <si>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</si>
  <si>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</si>
  <si>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</si>
  <si>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</si>
  <si>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</si>
  <si>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</si>
  <si>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</si>
  <si>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</si>
  <si>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</si>
  <si>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</si>
  <si>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</si>
  <si>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</si>
  <si>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</si>
  <si>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</si>
  <si>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</si>
  <si>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</si>
  <si>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</si>
  <si>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</si>
  <si>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</si>
  <si>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</si>
  <si>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</si>
  <si>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</si>
  <si>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</si>
  <si>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</si>
  <si>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</si>
  <si>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</si>
  <si>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</si>
  <si>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</si>
  <si>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</si>
  <si>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</si>
  <si>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</si>
  <si>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</si>
  <si>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</si>
  <si>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</si>
  <si>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</si>
  <si>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</si>
  <si>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</si>
  <si>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</si>
  <si>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</si>
  <si>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</si>
  <si>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</si>
  <si>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</si>
  <si>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</si>
  <si>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</si>
  <si>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</si>
  <si>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</si>
  <si>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</si>
  <si>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</si>
  <si>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</si>
  <si>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</si>
  <si>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</si>
  <si>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</si>
  <si>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</si>
  <si>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</si>
  <si>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</si>
  <si>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</si>
  <si>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</si>
  <si>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</si>
  <si>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</si>
  <si>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</si>
  <si>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</si>
  <si>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</si>
  <si>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</si>
  <si>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</si>
  <si>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</si>
  <si>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</si>
  <si>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</si>
  <si>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</si>
  <si>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</si>
  <si>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</si>
  <si>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</si>
  <si>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</si>
  <si>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</si>
  <si>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</si>
  <si>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</si>
  <si>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</si>
  <si>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</si>
  <si>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</si>
  <si>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</si>
  <si>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</si>
  <si>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</si>
  <si>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</si>
  <si>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</si>
  <si>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</si>
  <si>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</si>
  <si>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</si>
  <si>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</si>
  <si>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</si>
  <si>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</si>
  <si>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</si>
  <si>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</si>
  <si>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</si>
  <si>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</si>
  <si>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</si>
  <si>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</si>
  <si>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</si>
  <si>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</si>
  <si>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</si>
  <si>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</si>
  <si>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</si>
  <si>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</si>
  <si>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</si>
  <si>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</si>
  <si>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</si>
  <si>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</si>
  <si>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</si>
  <si>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</si>
  <si>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</si>
  <si>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</si>
  <si>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</si>
  <si>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</si>
  <si>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</si>
  <si>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</si>
  <si>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</si>
  <si>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</si>
  <si>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</si>
  <si>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</si>
  <si>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</si>
  <si>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</si>
  <si>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</si>
  <si>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</si>
  <si>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</si>
  <si>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</si>
  <si>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</si>
  <si>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</si>
  <si>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</si>
  <si>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</si>
  <si>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</si>
  <si>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</si>
  <si>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</si>
  <si>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</si>
  <si>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</si>
  <si>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</si>
  <si>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</si>
  <si>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</si>
  <si>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</si>
  <si>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</si>
  <si>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</si>
  <si>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</si>
  <si>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</si>
  <si>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</si>
  <si>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</si>
  <si>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</si>
  <si>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</si>
  <si>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</si>
  <si>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</si>
  <si>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</si>
  <si>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</si>
  <si>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</si>
  <si>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</si>
  <si>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</si>
  <si>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</si>
  <si>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</si>
  <si>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</si>
  <si>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</si>
  <si>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</si>
  <si>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</si>
  <si>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</si>
  <si>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</si>
  <si>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</si>
  <si>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</si>
  <si>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</si>
  <si>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</si>
  <si>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</si>
  <si>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</si>
  <si>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</si>
  <si>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</si>
  <si>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</si>
  <si>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</si>
  <si>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</si>
  <si>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</si>
  <si>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</si>
  <si>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</si>
  <si>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</si>
  <si>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</si>
  <si>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</si>
  <si>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</si>
  <si>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</si>
  <si>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</si>
  <si>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</si>
  <si>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</si>
  <si>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</si>
  <si>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</si>
  <si>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</si>
  <si>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</si>
  <si>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</si>
  <si>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</si>
  <si>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</si>
  <si>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</si>
  <si>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</si>
  <si>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</si>
  <si>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</si>
  <si>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</si>
  <si>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</si>
  <si>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</si>
  <si>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</si>
  <si>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</si>
  <si>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</si>
  <si>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</si>
  <si>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</si>
  <si>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</si>
  <si>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</si>
  <si>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</si>
  <si>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</si>
  <si>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</si>
  <si>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</si>
  <si>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</si>
  <si>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</si>
  <si>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</si>
  <si>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</si>
  <si>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</si>
  <si>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</si>
  <si>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</si>
  <si>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</si>
  <si>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</si>
  <si>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</si>
  <si>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</si>
  <si>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</si>
  <si>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</si>
  <si>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</si>
  <si>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</si>
  <si>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</si>
  <si>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</si>
  <si>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</si>
  <si>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</si>
  <si>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</si>
  <si>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</si>
  <si>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</si>
  <si>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</si>
  <si>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</si>
  <si>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</si>
  <si>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</si>
  <si>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</si>
  <si>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</si>
  <si>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</si>
  <si>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</si>
  <si>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</si>
  <si>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</si>
  <si>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</si>
  <si>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</si>
  <si>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</si>
  <si>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</si>
  <si>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</si>
  <si>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</si>
  <si>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</si>
  <si>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</si>
  <si>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</si>
  <si>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</si>
  <si>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</si>
  <si>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</si>
  <si>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</si>
  <si>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</si>
  <si>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</si>
  <si>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</si>
  <si>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</si>
  <si>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</si>
  <si>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</si>
  <si>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</si>
  <si>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</si>
  <si>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</si>
  <si>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</si>
  <si>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</si>
  <si>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</si>
  <si>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</si>
  <si>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</si>
  <si>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</si>
  <si>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</si>
  <si>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</si>
  <si>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</si>
  <si>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</si>
  <si>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</si>
  <si>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</si>
  <si>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</si>
  <si>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</si>
  <si>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</si>
  <si>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</si>
  <si>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</si>
  <si>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</si>
  <si>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</si>
  <si>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</si>
  <si>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</si>
  <si>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</si>
  <si>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</si>
  <si>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</si>
  <si>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</si>
  <si>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</si>
  <si>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</si>
  <si>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</si>
  <si>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</si>
  <si>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</si>
  <si>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</si>
  <si>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</si>
  <si>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</si>
  <si>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</si>
  <si>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</si>
  <si>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</si>
  <si>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</si>
  <si>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</si>
  <si>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</si>
  <si>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</si>
  <si>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</si>
  <si>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</si>
  <si>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</si>
  <si>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</si>
  <si>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</si>
  <si>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</si>
  <si>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</si>
  <si>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</si>
  <si>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</si>
  <si>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</si>
  <si>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</si>
  <si>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</si>
  <si>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</si>
  <si>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</si>
  <si>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</si>
  <si>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</si>
  <si>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</si>
  <si>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</si>
  <si>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</si>
  <si>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</si>
  <si>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</si>
  <si>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</si>
  <si>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</si>
  <si>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</si>
  <si>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</si>
  <si>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</si>
  <si>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</si>
  <si>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</si>
  <si>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</si>
  <si>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</si>
  <si>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</si>
  <si>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</si>
  <si>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</si>
  <si>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</si>
  <si>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</si>
  <si>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</si>
  <si>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</si>
  <si>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</si>
  <si>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</si>
  <si>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</si>
  <si>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</si>
  <si>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</si>
  <si>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</si>
  <si>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</si>
  <si>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</si>
  <si>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</si>
  <si>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</si>
  <si>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</si>
  <si>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</si>
  <si>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</si>
  <si>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</si>
  <si>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</si>
  <si>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</si>
  <si>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</si>
  <si>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</si>
  <si>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</si>
  <si>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</si>
  <si>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</si>
  <si>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</si>
  <si>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</si>
  <si>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</si>
  <si>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</si>
  <si>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</si>
  <si>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</si>
  <si>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</si>
  <si>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</si>
  <si>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</si>
  <si>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</si>
  <si>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</si>
  <si>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</si>
  <si>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</si>
  <si>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</si>
  <si>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</si>
  <si>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</si>
  <si>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</si>
  <si>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</si>
  <si>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</si>
  <si>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</si>
  <si>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</si>
  <si>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</si>
  <si>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</si>
  <si>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</si>
  <si>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</si>
  <si>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</si>
  <si>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</si>
  <si>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</si>
  <si>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</si>
  <si>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</si>
  <si>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</si>
  <si>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</si>
  <si>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</si>
  <si>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</si>
  <si>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</si>
  <si>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</si>
  <si>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</si>
  <si>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</si>
  <si>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</si>
  <si>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</si>
  <si>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</si>
  <si>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</si>
  <si>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</si>
  <si>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</si>
  <si>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</si>
  <si>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</si>
  <si>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</si>
  <si>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</si>
  <si>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</si>
  <si>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</si>
  <si>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</si>
  <si>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</si>
  <si>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</si>
  <si>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</si>
  <si>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</si>
  <si>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</si>
  <si>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</si>
  <si>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</si>
  <si>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</si>
  <si>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</si>
  <si>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</si>
  <si>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</si>
  <si>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</si>
  <si>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</si>
  <si>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</si>
  <si>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</si>
  <si>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</si>
  <si>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</si>
  <si>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</si>
  <si>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</si>
  <si>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</si>
  <si>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</si>
  <si>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</si>
  <si>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</si>
  <si>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</si>
  <si>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</si>
  <si>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</si>
  <si>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</si>
  <si>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</si>
  <si>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</si>
  <si>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</si>
  <si>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</si>
  <si>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</si>
  <si>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</si>
  <si>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</si>
  <si>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</si>
  <si>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</si>
  <si>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</si>
  <si>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</si>
  <si>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</si>
  <si>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</si>
  <si>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</si>
  <si>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</si>
  <si>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</si>
  <si>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</si>
  <si>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</si>
  <si>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</si>
  <si>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</si>
  <si>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</si>
  <si>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</si>
  <si>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</si>
  <si>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</si>
  <si>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</si>
  <si>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</si>
  <si>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</si>
  <si>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</si>
  <si>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</si>
  <si>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</si>
  <si>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</si>
  <si>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</si>
  <si>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</si>
  <si>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</si>
  <si>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</si>
  <si>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</si>
  <si>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</si>
  <si>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</si>
  <si>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</si>
  <si>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</si>
  <si>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</si>
  <si>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</si>
  <si>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</si>
  <si>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</si>
  <si>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</si>
  <si>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</si>
  <si>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</si>
  <si>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</si>
  <si>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</si>
  <si>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</si>
  <si>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</si>
  <si>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</si>
  <si>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</si>
  <si>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</si>
  <si>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</si>
  <si>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</si>
  <si>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</si>
  <si>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</si>
  <si>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</si>
  <si>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</si>
  <si>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</si>
  <si>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</si>
  <si>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</si>
  <si>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</si>
  <si>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</si>
  <si>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</si>
  <si>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</si>
  <si>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</si>
  <si>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</si>
  <si>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</si>
  <si>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</si>
  <si>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</si>
  <si>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</si>
  <si>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</si>
  <si>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</si>
  <si>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</si>
  <si>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</si>
  <si>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</si>
  <si>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</si>
  <si>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</si>
  <si>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</si>
  <si>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</si>
  <si>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</si>
  <si>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</si>
  <si>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</si>
  <si>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</si>
  <si>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</si>
  <si>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</si>
  <si>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</si>
  <si>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</si>
  <si>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</si>
  <si>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</si>
  <si>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</si>
  <si>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</si>
  <si>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</si>
  <si>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</si>
  <si>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</si>
  <si>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</si>
  <si>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</si>
  <si>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</si>
  <si>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</si>
  <si>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</si>
  <si>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</si>
  <si>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</si>
  <si>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</si>
  <si>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</si>
  <si>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</si>
  <si>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</si>
  <si>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</si>
  <si>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</si>
  <si>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</si>
  <si>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</si>
  <si>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</si>
  <si>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</si>
  <si>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</si>
  <si>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</si>
  <si>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</si>
  <si>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</si>
  <si>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</si>
  <si>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</si>
  <si>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</si>
  <si>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</si>
  <si>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</si>
  <si>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</si>
  <si>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</si>
  <si>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</si>
  <si>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</si>
  <si>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</si>
  <si>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</si>
  <si>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</si>
  <si>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</si>
  <si>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</si>
  <si>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</si>
  <si>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</si>
  <si>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</si>
  <si>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</si>
  <si>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</si>
  <si>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</si>
  <si>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</si>
  <si>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</si>
  <si>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</si>
  <si>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</si>
  <si>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</si>
  <si>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</si>
  <si>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</si>
  <si>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</si>
  <si>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</si>
  <si>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</si>
  <si>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</si>
  <si>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</si>
  <si>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</si>
  <si>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</si>
  <si>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</si>
  <si>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</si>
  <si>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</si>
  <si>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</si>
  <si>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</si>
  <si>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</si>
  <si>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</si>
  <si>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</si>
  <si>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</si>
  <si>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</si>
  <si>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</si>
  <si>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</si>
  <si>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</si>
  <si>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</si>
  <si>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</si>
  <si>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</si>
  <si>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</si>
  <si>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</si>
  <si>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</si>
  <si>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</si>
  <si>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</si>
  <si>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</si>
  <si>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</si>
  <si>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</si>
  <si>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</si>
  <si>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</si>
  <si>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</si>
  <si>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</si>
  <si>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</si>
  <si>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</si>
  <si>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</si>
  <si>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</si>
  <si>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</si>
  <si>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</si>
  <si>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</si>
  <si>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</si>
  <si>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</si>
  <si>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</si>
  <si>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</si>
  <si>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</si>
  <si>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</si>
  <si>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</si>
  <si>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</si>
  <si>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</si>
  <si>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</si>
  <si>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</si>
  <si>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</si>
  <si>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</si>
  <si>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</si>
  <si>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</si>
  <si>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</si>
  <si>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</si>
  <si>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</si>
  <si>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</si>
  <si>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</si>
  <si>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</si>
  <si>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</si>
  <si>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</si>
  <si>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</si>
  <si>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</si>
  <si>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</si>
  <si>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</si>
  <si>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</si>
  <si>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</si>
  <si>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</si>
  <si>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</si>
  <si>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</si>
  <si>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</si>
  <si>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</si>
  <si>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</si>
  <si>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</si>
  <si>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</si>
  <si>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</si>
  <si>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</si>
  <si>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</si>
  <si>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</si>
  <si>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</si>
  <si>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</si>
  <si>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</si>
  <si>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</si>
  <si>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</si>
  <si>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</si>
  <si>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</si>
  <si>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</si>
  <si>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</si>
  <si>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</si>
  <si>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</si>
  <si>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</si>
  <si>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</si>
  <si>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</si>
  <si>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</si>
  <si>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</si>
  <si>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</si>
  <si>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</si>
  <si>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</si>
  <si>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</si>
  <si>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</si>
  <si>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</si>
  <si>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</si>
  <si>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</si>
  <si>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</si>
  <si>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</si>
  <si>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</si>
  <si>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</si>
  <si>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</si>
  <si>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</si>
  <si>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</si>
  <si>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</si>
  <si>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</si>
  <si>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</si>
  <si>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</si>
  <si>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</si>
  <si>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</si>
  <si>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</si>
  <si>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</si>
  <si>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</si>
  <si>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</si>
  <si>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</si>
  <si>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</si>
  <si>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</si>
  <si>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</si>
  <si>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</si>
  <si>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</si>
  <si>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</si>
  <si>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</si>
  <si>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</si>
  <si>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</si>
  <si>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</si>
  <si>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</si>
  <si>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</si>
  <si>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</si>
  <si>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</si>
  <si>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</si>
  <si>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</si>
  <si>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</si>
  <si>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</si>
  <si>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</si>
  <si>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</si>
  <si>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</si>
  <si>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</si>
  <si>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</si>
  <si>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</si>
  <si>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</si>
  <si>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</si>
  <si>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</si>
  <si>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</si>
  <si>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</si>
  <si>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</si>
  <si>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</si>
  <si>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</si>
  <si>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</si>
  <si>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</si>
  <si>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</si>
  <si>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</si>
  <si>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</si>
  <si>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</si>
  <si>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</si>
  <si>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</si>
  <si>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</si>
  <si>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</si>
  <si>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</si>
  <si>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</si>
  <si>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</si>
  <si>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</si>
  <si>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</si>
  <si>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</si>
  <si>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</si>
  <si>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</si>
  <si>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</si>
  <si>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</si>
  <si>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</si>
  <si>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</si>
  <si>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</si>
  <si>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</si>
  <si>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</si>
  <si>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</si>
  <si>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</si>
  <si>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</si>
  <si>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</si>
  <si>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</si>
  <si>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</si>
  <si>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</si>
  <si>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</si>
  <si>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</si>
  <si>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</si>
  <si>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</si>
  <si>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</si>
  <si>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</si>
  <si>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</si>
  <si>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</si>
  <si>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</si>
  <si>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</si>
  <si>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</si>
  <si>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</si>
  <si>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</si>
  <si>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</si>
  <si>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</si>
  <si>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</si>
  <si>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</si>
  <si>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</si>
  <si>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</si>
  <si>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</si>
  <si>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</si>
  <si>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</si>
  <si>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</si>
  <si>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</si>
  <si>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</si>
  <si>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</si>
  <si>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</si>
  <si>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</si>
  <si>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</si>
  <si>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</si>
  <si>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</si>
  <si>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</si>
  <si>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</si>
  <si>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</si>
  <si>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</si>
  <si>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</si>
  <si>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</si>
  <si>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</si>
  <si>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</si>
  <si>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</si>
  <si>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</si>
  <si>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</si>
  <si>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</si>
  <si>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</si>
  <si>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</si>
  <si>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</si>
  <si>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</si>
  <si>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</si>
  <si>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</si>
  <si>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</si>
  <si>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</si>
  <si>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</si>
  <si>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</si>
  <si>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</si>
  <si>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</si>
  <si>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</si>
  <si>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</si>
  <si>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</si>
  <si>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</si>
  <si>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</si>
  <si>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</si>
  <si>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</si>
  <si>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</si>
  <si>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</si>
  <si>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</si>
  <si>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</si>
  <si>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</si>
  <si>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</si>
  <si>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</si>
  <si>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</si>
  <si>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</si>
  <si>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</si>
  <si>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</si>
  <si>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</si>
  <si>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</si>
  <si>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</si>
  <si>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</si>
  <si>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</si>
  <si>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</si>
  <si>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</si>
  <si>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</si>
  <si>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</si>
  <si>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</si>
  <si>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</si>
  <si>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</si>
  <si>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</si>
  <si>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</si>
  <si>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</si>
  <si>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</si>
  <si>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</si>
  <si>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</si>
  <si>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</si>
  <si>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</si>
  <si>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</si>
  <si>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</si>
  <si>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</si>
  <si>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</si>
  <si>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</si>
  <si>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</si>
  <si>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</si>
  <si>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</si>
  <si>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</si>
  <si>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</si>
  <si>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</si>
  <si>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</si>
  <si>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</si>
  <si>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</si>
  <si>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</si>
  <si>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</si>
  <si>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</si>
  <si>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</si>
  <si>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</si>
  <si>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</si>
  <si>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</si>
  <si>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</si>
  <si>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</si>
  <si>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</si>
  <si>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</si>
  <si>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</si>
  <si>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</si>
  <si>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</si>
  <si>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</si>
  <si>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</si>
  <si>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</si>
  <si>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</si>
  <si>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</si>
  <si>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</si>
  <si>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</si>
  <si>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</si>
  <si>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</si>
  <si>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</si>
  <si>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</si>
  <si>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</si>
  <si>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</si>
  <si>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</si>
  <si>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</si>
  <si>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</si>
  <si>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</si>
  <si>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</si>
  <si>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</si>
  <si>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</si>
  <si>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</si>
  <si>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</si>
  <si>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</si>
  <si>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</si>
  <si>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</si>
  <si>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</si>
  <si>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</si>
  <si>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</si>
  <si>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</si>
  <si>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</si>
  <si>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</si>
  <si>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</si>
  <si>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</si>
  <si>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</si>
  <si>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</si>
  <si>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</si>
  <si>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</si>
  <si>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</si>
  <si>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</si>
  <si>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</si>
  <si>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</si>
  <si>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</si>
  <si>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</si>
  <si>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</si>
  <si>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</si>
  <si>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</si>
  <si>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</si>
  <si>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</si>
  <si>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</si>
  <si>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</si>
  <si>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</si>
  <si>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</si>
  <si>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</si>
  <si>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</si>
  <si>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</si>
  <si>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</si>
  <si>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</si>
  <si>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</si>
  <si>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</si>
  <si>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</si>
  <si>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</si>
  <si>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</si>
  <si>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</si>
  <si>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</si>
  <si>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</si>
  <si>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</si>
  <si>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</si>
  <si>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</si>
  <si>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</si>
  <si>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</si>
  <si>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</si>
  <si>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</si>
  <si>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</si>
  <si>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</si>
  <si>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</si>
  <si>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</si>
  <si>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</si>
  <si>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</si>
  <si>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</si>
  <si>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</si>
  <si>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</si>
  <si>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</si>
  <si>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</si>
  <si>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</si>
  <si>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</si>
  <si>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</si>
  <si>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</si>
  <si>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</si>
  <si>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</si>
  <si>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</si>
  <si>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</si>
  <si>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</si>
  <si>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</si>
  <si>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</si>
  <si>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</si>
  <si>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</si>
  <si>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</si>
  <si>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</si>
  <si>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</si>
  <si>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</si>
  <si>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</si>
  <si>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</si>
  <si>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</si>
  <si>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</si>
  <si>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</si>
  <si>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</si>
  <si>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</si>
  <si>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</si>
  <si>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</si>
  <si>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</si>
  <si>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</si>
  <si>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</si>
  <si>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</si>
  <si>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</si>
  <si>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</si>
  <si>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</si>
  <si>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</si>
  <si>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</si>
  <si>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</si>
  <si>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</si>
  <si>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</si>
  <si>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</si>
  <si>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</si>
  <si>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</si>
  <si>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</si>
  <si>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</si>
  <si>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</si>
  <si>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</si>
  <si>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</si>
  <si>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</si>
  <si>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</si>
  <si>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</si>
  <si>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</si>
  <si>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</si>
  <si>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</si>
  <si>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</si>
  <si>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</si>
  <si>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</si>
  <si>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</si>
  <si>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</si>
  <si>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</si>
  <si>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</si>
  <si>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</si>
  <si>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</si>
  <si>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</si>
  <si>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</si>
  <si>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</si>
  <si>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</si>
  <si>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</si>
  <si>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</si>
  <si>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</si>
  <si>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</si>
  <si>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</si>
  <si>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</si>
  <si>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</si>
  <si>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</si>
  <si>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</si>
  <si>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</si>
  <si>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</si>
  <si>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</si>
  <si>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</si>
  <si>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</si>
  <si>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</si>
  <si>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</si>
  <si>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</si>
  <si>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</si>
  <si>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</si>
  <si>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</si>
  <si>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</si>
  <si>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</si>
  <si>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</si>
  <si>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</si>
  <si>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</si>
  <si>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</si>
  <si>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</si>
  <si>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</si>
  <si>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</si>
  <si>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</si>
  <si>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</si>
  <si>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</si>
  <si>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</si>
  <si>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</si>
  <si>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</si>
  <si>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</si>
  <si>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</si>
  <si>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</si>
  <si>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</si>
  <si>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</si>
  <si>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</si>
  <si>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</si>
  <si>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</si>
  <si>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</si>
  <si>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</si>
  <si>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</si>
  <si>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</si>
  <si>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</si>
  <si>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</si>
  <si>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</si>
  <si>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</si>
  <si>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</si>
  <si>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</si>
  <si>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</si>
  <si>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</si>
  <si>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</si>
  <si>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</si>
  <si>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</si>
  <si>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</si>
  <si>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</si>
  <si>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</si>
  <si>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</si>
  <si>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</si>
  <si>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</si>
  <si>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</si>
  <si>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</si>
  <si>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</si>
  <si>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</si>
  <si>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</si>
  <si>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</si>
  <si>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</si>
  <si>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</si>
  <si>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</si>
  <si>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</si>
  <si>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</si>
  <si>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</si>
  <si>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</si>
  <si>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</si>
  <si>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</si>
  <si>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</si>
  <si>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</si>
  <si>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</si>
  <si>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</si>
  <si>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</si>
  <si>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</si>
  <si>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</si>
  <si>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</si>
  <si>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</si>
  <si>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</si>
  <si>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</si>
  <si>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</si>
  <si>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</si>
  <si>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</si>
  <si>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</si>
  <si>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</si>
  <si>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</si>
  <si>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</si>
  <si>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</si>
  <si>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</si>
  <si>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</si>
  <si>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</si>
  <si>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</si>
  <si>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</si>
  <si>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</si>
  <si>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</si>
  <si>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</si>
  <si>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</si>
  <si>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</si>
  <si>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</si>
  <si>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</si>
  <si>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</si>
  <si>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</si>
  <si>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</si>
  <si>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</si>
  <si>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</si>
  <si>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</si>
  <si>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</si>
  <si>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</si>
  <si>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</si>
  <si>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</si>
  <si>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</si>
  <si>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</si>
  <si>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</si>
  <si>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</si>
  <si>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</si>
  <si>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</si>
  <si>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</si>
  <si>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</si>
  <si>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</si>
  <si>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</si>
  <si>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</si>
  <si>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</si>
  <si>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</si>
  <si>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</si>
  <si>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</si>
  <si>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</si>
  <si>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</si>
  <si>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</si>
  <si>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</si>
  <si>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</si>
  <si>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</si>
  <si>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</si>
  <si>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</si>
  <si>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</si>
  <si>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</si>
  <si>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</si>
  <si>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</si>
  <si>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</si>
  <si>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</si>
  <si>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</si>
  <si>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</si>
  <si>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</si>
  <si>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</si>
  <si>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</si>
  <si>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</si>
  <si>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</si>
  <si>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</si>
  <si>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</si>
  <si>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</si>
  <si>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</si>
  <si>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</si>
  <si>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</si>
  <si>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</si>
  <si>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</si>
  <si>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</si>
  <si>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</si>
  <si>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</si>
  <si>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</si>
  <si>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</si>
  <si>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</si>
  <si>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</si>
  <si>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</si>
  <si>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</si>
  <si>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</si>
  <si>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</si>
  <si>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</si>
  <si>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</si>
  <si>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</si>
  <si>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</si>
  <si>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</si>
  <si>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</si>
  <si>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</si>
  <si>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</si>
  <si>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</si>
  <si>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</si>
  <si>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</si>
  <si>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</si>
  <si>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</si>
  <si>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</si>
  <si>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</si>
  <si>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</si>
  <si>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</si>
  <si>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</si>
  <si>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</si>
  <si>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</si>
  <si>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</si>
  <si>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</si>
  <si>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</si>
  <si>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</si>
  <si>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</si>
  <si>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</si>
  <si>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</si>
  <si>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</si>
  <si>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</si>
  <si>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</si>
  <si>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</si>
  <si>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</si>
  <si>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</si>
  <si>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</si>
  <si>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</si>
  <si>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</si>
  <si>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</si>
  <si>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</si>
  <si>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</si>
  <si>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</si>
  <si>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</si>
  <si>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</si>
  <si>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</si>
  <si>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</si>
  <si>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</si>
  <si>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</si>
  <si>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</si>
  <si>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</si>
  <si>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</si>
  <si>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</si>
  <si>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</si>
  <si>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</si>
  <si>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</si>
  <si>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</si>
  <si>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</si>
  <si>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</si>
  <si>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</si>
  <si>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</si>
  <si>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</si>
  <si>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</si>
  <si>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</si>
  <si>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</si>
  <si>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</si>
  <si>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</si>
  <si>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</si>
  <si>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</si>
  <si>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</si>
  <si>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</si>
  <si>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</si>
  <si>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</si>
  <si>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</si>
  <si>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</si>
  <si>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</si>
  <si>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</si>
  <si>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</si>
  <si>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</si>
  <si>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</si>
  <si>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</si>
  <si>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</si>
  <si>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</si>
  <si>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</si>
  <si>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</si>
  <si>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</si>
  <si>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</si>
  <si>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</si>
  <si>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</si>
  <si>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</si>
  <si>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</si>
  <si>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</si>
  <si>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</si>
  <si>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</si>
  <si>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</si>
  <si>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</si>
  <si>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</si>
  <si>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</si>
  <si>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</si>
  <si>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</si>
  <si>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</si>
  <si>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</si>
  <si>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</si>
  <si>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</si>
  <si>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</si>
  <si>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</si>
  <si>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</si>
  <si>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</si>
  <si>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</si>
  <si>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</si>
  <si>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</si>
  <si>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</si>
  <si>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</si>
  <si>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</si>
  <si>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</si>
  <si>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</si>
  <si>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</si>
  <si>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</si>
  <si>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</si>
  <si>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</si>
  <si>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</si>
  <si>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</si>
  <si>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</si>
  <si>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</si>
  <si>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</si>
  <si>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</si>
  <si>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</si>
  <si>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</si>
  <si>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</si>
  <si>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</si>
  <si>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</si>
  <si>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</si>
  <si>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</si>
  <si>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</si>
  <si>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</si>
  <si>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</si>
  <si>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</si>
  <si>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</si>
  <si>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</si>
  <si>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</si>
  <si>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</si>
  <si>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</si>
  <si>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</si>
  <si>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</si>
  <si>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</si>
  <si>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</si>
  <si>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</si>
  <si>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</si>
  <si>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</si>
  <si>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</si>
  <si>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</si>
  <si>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</si>
  <si>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</si>
  <si>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</si>
  <si>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</si>
  <si>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</si>
  <si>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</si>
  <si>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</si>
  <si>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</si>
  <si>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</si>
  <si>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</si>
  <si>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</si>
  <si>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</si>
  <si>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</si>
  <si>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</si>
  <si>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</si>
  <si>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</si>
  <si>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</si>
  <si>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</si>
  <si>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</si>
  <si>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</si>
  <si>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</si>
  <si>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</si>
  <si>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</si>
  <si>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</si>
  <si>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</si>
  <si>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</si>
  <si>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</si>
  <si>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</si>
  <si>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</si>
  <si>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</si>
  <si>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</si>
  <si>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</si>
  <si>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</si>
  <si>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</si>
  <si>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</si>
  <si>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</si>
  <si>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</si>
  <si>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</si>
  <si>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</si>
  <si>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</si>
  <si>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</si>
  <si>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</si>
  <si>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</si>
  <si>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</si>
  <si>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</si>
  <si>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</si>
  <si>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</si>
  <si>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</si>
  <si>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</si>
  <si>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</si>
  <si>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</si>
  <si>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</si>
  <si>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</si>
  <si>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</si>
  <si>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</si>
  <si>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</si>
  <si>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</si>
  <si>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</si>
  <si>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</si>
  <si>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</si>
  <si>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</si>
  <si>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</si>
  <si>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</si>
  <si>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</si>
  <si>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</si>
  <si>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</si>
  <si>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</si>
  <si>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</si>
  <si>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</si>
  <si>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</si>
  <si>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</si>
  <si>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</si>
  <si>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</si>
  <si>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</si>
  <si>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</si>
  <si>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</si>
  <si>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</si>
  <si>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</si>
  <si>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</si>
  <si>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</si>
  <si>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</si>
  <si>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</si>
  <si>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</si>
  <si>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</si>
  <si>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</si>
  <si>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</si>
  <si>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</si>
  <si>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</si>
  <si>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</si>
  <si>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</si>
  <si>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</si>
  <si>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</si>
  <si>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</si>
  <si>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</si>
  <si>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</si>
  <si>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</si>
  <si>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</si>
  <si>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</si>
  <si>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</si>
  <si>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</si>
  <si>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</si>
  <si>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</si>
  <si>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</si>
  <si>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</si>
  <si>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</si>
  <si>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</si>
  <si>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</si>
  <si>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</si>
  <si>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</si>
  <si>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</si>
  <si>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</si>
  <si>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</si>
  <si>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</si>
  <si>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</si>
  <si>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</si>
  <si>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</si>
  <si>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</si>
  <si>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</si>
  <si>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</si>
  <si>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</si>
  <si>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</si>
  <si>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</si>
  <si>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</si>
  <si>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</si>
  <si>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</si>
  <si>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</si>
  <si>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</si>
  <si>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</si>
  <si>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</si>
  <si>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</si>
  <si>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</si>
  <si>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</si>
  <si>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</si>
  <si>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</si>
  <si>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</si>
  <si>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</si>
  <si>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</si>
  <si>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</si>
  <si>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</si>
  <si>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</si>
  <si>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</si>
  <si>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</si>
  <si>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</si>
  <si>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</si>
  <si>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</si>
  <si>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</si>
  <si>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</si>
  <si>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</si>
  <si>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</si>
  <si>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</si>
  <si>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</si>
  <si>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</si>
  <si>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</si>
  <si>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</si>
  <si>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</si>
  <si>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</si>
  <si>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</si>
  <si>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</si>
  <si>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</si>
  <si>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</si>
  <si>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</si>
  <si>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</si>
  <si>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</si>
  <si>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</si>
  <si>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</si>
  <si>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</si>
  <si>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</si>
  <si>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</si>
  <si>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</si>
  <si>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</si>
  <si>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</si>
  <si>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</si>
  <si>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</si>
  <si>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</si>
  <si>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</si>
  <si>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</si>
  <si>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</si>
  <si>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</si>
  <si>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</si>
  <si>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</si>
  <si>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</si>
  <si>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</si>
  <si>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</si>
  <si>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</si>
  <si>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</si>
  <si>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</si>
  <si>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</si>
  <si>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</si>
  <si>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</si>
  <si>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</si>
  <si>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</si>
  <si>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</si>
  <si>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</si>
  <si>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</si>
  <si>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</si>
  <si>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</si>
  <si>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</si>
  <si>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</si>
  <si>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</si>
  <si>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</si>
  <si>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</si>
  <si>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</si>
  <si>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</si>
  <si>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</si>
  <si>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</si>
  <si>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</si>
  <si>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</si>
  <si>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</si>
  <si>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</si>
  <si>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</si>
  <si>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</si>
  <si>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</si>
  <si>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</si>
  <si>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</si>
  <si>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</si>
  <si>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</si>
  <si>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</si>
  <si>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</si>
  <si>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</si>
  <si>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</si>
  <si>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</si>
  <si>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</si>
  <si>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</si>
  <si>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</si>
  <si>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</si>
  <si>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</si>
  <si>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</si>
  <si>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</si>
  <si>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</si>
  <si>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</si>
  <si>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</si>
  <si>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</si>
  <si>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</si>
  <si>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</si>
  <si>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</si>
  <si>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</si>
  <si>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</si>
  <si>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</si>
  <si>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</si>
  <si>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</si>
  <si>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</si>
  <si>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</si>
  <si>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</si>
  <si>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</si>
  <si>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</si>
  <si>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</si>
  <si>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</si>
  <si>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</si>
  <si>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</si>
  <si>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</si>
  <si>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</si>
  <si>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</si>
  <si>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</si>
  <si>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</si>
  <si>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</si>
  <si>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</si>
  <si>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</si>
  <si>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</si>
  <si>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</si>
  <si>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</si>
  <si>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</si>
  <si>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</si>
  <si>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</si>
  <si>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</si>
  <si>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</si>
  <si>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</si>
  <si>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</si>
  <si>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</si>
  <si>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</si>
  <si>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</si>
  <si>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</si>
  <si>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</si>
  <si>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</si>
  <si>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</si>
  <si>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</si>
  <si>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</si>
  <si>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</si>
  <si>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</si>
  <si>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</si>
  <si>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</si>
  <si>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</si>
  <si>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</si>
  <si>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</si>
  <si>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</si>
  <si>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</si>
  <si>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</si>
  <si>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</si>
  <si>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</si>
  <si>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</si>
  <si>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</si>
  <si>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</si>
  <si>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</si>
  <si>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</si>
  <si>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</si>
  <si>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</si>
  <si>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</si>
  <si>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</si>
  <si>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</si>
  <si>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</si>
  <si>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</si>
  <si>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</si>
  <si>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</si>
  <si>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</si>
  <si>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</si>
  <si>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</si>
  <si>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</si>
  <si>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</si>
  <si>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</si>
  <si>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</si>
  <si>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</si>
  <si>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</si>
  <si>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</si>
  <si>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</si>
  <si>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</si>
  <si>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</si>
  <si>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</si>
  <si>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</si>
  <si>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</si>
  <si>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</si>
  <si>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</si>
  <si>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</si>
  <si>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</si>
  <si>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</si>
  <si>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</si>
  <si>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</si>
  <si>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</si>
  <si>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</si>
  <si>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</si>
  <si>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</si>
  <si>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</si>
  <si>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</si>
  <si>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</si>
  <si>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</si>
  <si>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</si>
  <si>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</si>
  <si>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</si>
  <si>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</si>
  <si>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</si>
  <si>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</si>
  <si>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</si>
  <si>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</si>
  <si>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</si>
  <si>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</si>
  <si>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</si>
  <si>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</si>
  <si>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</si>
  <si>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</si>
  <si>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</si>
  <si>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</si>
  <si>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</si>
  <si>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</si>
  <si>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</si>
  <si>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</si>
  <si>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</si>
  <si>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</si>
  <si>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</si>
  <si>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</si>
  <si>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</si>
  <si>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</si>
  <si>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</si>
  <si>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</si>
  <si>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</si>
  <si>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</si>
  <si>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</si>
  <si>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</si>
  <si>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</si>
  <si>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</si>
  <si>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</si>
  <si>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</si>
  <si>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</si>
  <si>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</si>
  <si>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</si>
  <si>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</si>
  <si>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</si>
  <si>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</si>
  <si>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</si>
  <si>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</si>
  <si>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</si>
  <si>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</si>
  <si>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</si>
  <si>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</si>
  <si>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</si>
  <si>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</si>
  <si>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</si>
  <si>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</si>
  <si>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</si>
  <si>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</si>
  <si>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</si>
  <si>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</si>
  <si>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</si>
  <si>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</si>
  <si>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</si>
  <si>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</si>
  <si>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</si>
  <si>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</si>
  <si>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</si>
  <si>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</si>
  <si>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</si>
  <si>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</si>
  <si>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</si>
  <si>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</si>
  <si>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</si>
  <si>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</si>
  <si>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</si>
  <si>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</si>
  <si>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</si>
  <si>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</si>
  <si>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</si>
  <si>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</si>
  <si>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</si>
  <si>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</si>
  <si>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</si>
  <si>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</si>
  <si>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</si>
  <si>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</si>
  <si>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</si>
  <si>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</si>
  <si>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</si>
  <si>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</si>
  <si>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</si>
  <si>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</si>
  <si>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</si>
  <si>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</si>
  <si>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</si>
  <si>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</si>
  <si>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</si>
  <si>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</si>
  <si>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</si>
  <si>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</si>
  <si>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</si>
  <si>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</si>
  <si>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</si>
  <si>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</si>
  <si>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</si>
  <si>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</si>
  <si>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</si>
  <si>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</si>
  <si>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</si>
  <si>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</si>
  <si>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</si>
  <si>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</si>
  <si>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</si>
  <si>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</si>
  <si>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</si>
  <si>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</si>
  <si>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</si>
  <si>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</si>
  <si>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</si>
  <si>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</si>
  <si>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</si>
  <si>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</si>
  <si>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</si>
  <si>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</si>
  <si>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</si>
  <si>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</si>
  <si>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</si>
  <si>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</si>
  <si>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</si>
  <si>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</si>
  <si>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</si>
  <si>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</si>
  <si>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</si>
  <si>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</si>
  <si>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</si>
  <si>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</si>
  <si>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</si>
  <si>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</si>
  <si>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</si>
  <si>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</si>
  <si>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</si>
  <si>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</si>
  <si>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</si>
  <si>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</si>
  <si>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</si>
  <si>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</si>
  <si>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</si>
  <si>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</si>
  <si>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</si>
  <si>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</si>
  <si>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</si>
  <si>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</si>
  <si>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</si>
  <si>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</si>
  <si>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</si>
  <si>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</si>
  <si>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</si>
  <si>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</si>
  <si>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</si>
  <si>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</si>
  <si>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</si>
  <si>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</si>
  <si>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</si>
  <si>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</si>
  <si>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</si>
  <si>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</si>
  <si>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</si>
  <si>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</si>
  <si>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</si>
  <si>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</si>
  <si>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</si>
  <si>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</si>
  <si>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</si>
  <si>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</si>
  <si>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</si>
  <si>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</si>
  <si>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</si>
  <si>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</si>
  <si>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</si>
  <si>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</si>
  <si>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</si>
  <si>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</si>
  <si>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</si>
  <si>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</si>
  <si>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</si>
  <si>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</si>
  <si>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</si>
  <si>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</si>
  <si>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</si>
  <si>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</si>
  <si>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</si>
  <si>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</si>
  <si>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</si>
  <si>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</si>
  <si>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</si>
  <si>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</si>
  <si>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</si>
  <si>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</si>
  <si>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</si>
  <si>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</si>
  <si>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</si>
  <si>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</si>
  <si>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</si>
  <si>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</si>
  <si>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</si>
  <si>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</si>
  <si>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</si>
  <si>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</si>
  <si>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</si>
  <si>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</si>
  <si>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</si>
  <si>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</si>
  <si>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</si>
  <si>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</si>
  <si>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</si>
  <si>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</si>
  <si>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</si>
  <si>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</si>
  <si>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</si>
  <si>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</si>
  <si>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</si>
  <si>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</si>
  <si>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</si>
  <si>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</si>
  <si>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</si>
  <si>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</si>
  <si>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</si>
  <si>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</si>
  <si>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</si>
  <si>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</si>
  <si>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</si>
  <si>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</si>
  <si>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</si>
  <si>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</si>
  <si>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</si>
  <si>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</si>
  <si>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</si>
  <si>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</si>
  <si>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</si>
  <si>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</si>
  <si>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</si>
  <si>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</si>
  <si>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</si>
  <si>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</si>
  <si>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</si>
  <si>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</si>
  <si>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</si>
  <si>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</si>
  <si>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</si>
  <si>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</si>
  <si>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</si>
  <si>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</si>
  <si>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</si>
  <si>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</si>
  <si>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</si>
  <si>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</si>
  <si>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</si>
  <si>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</si>
  <si>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</si>
  <si>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</si>
  <si>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</si>
  <si>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</si>
  <si>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</si>
  <si>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</si>
  <si>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</si>
  <si>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</si>
  <si>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</si>
  <si>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</si>
  <si>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</si>
  <si>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</si>
  <si>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</si>
  <si>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</si>
  <si>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</si>
  <si>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</si>
  <si>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</si>
  <si>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</si>
  <si>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</si>
  <si>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</si>
  <si>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</si>
  <si>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</si>
  <si>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</si>
  <si>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</si>
  <si>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</si>
  <si>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</si>
  <si>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</si>
  <si>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</si>
  <si>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</si>
  <si>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</si>
  <si>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</si>
  <si>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</si>
  <si>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</si>
  <si>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</si>
  <si>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</si>
  <si>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</si>
  <si>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</si>
  <si>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</si>
  <si>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</si>
  <si>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</si>
  <si>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</si>
  <si>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</si>
  <si>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</si>
  <si>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</si>
  <si>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</si>
  <si>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</si>
  <si>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</si>
  <si>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</si>
  <si>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</si>
  <si>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</si>
  <si>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</si>
  <si>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</si>
  <si>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</si>
  <si>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</si>
  <si>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</si>
  <si>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</si>
  <si>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</si>
  <si>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</si>
  <si>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</si>
  <si>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</si>
  <si>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</si>
  <si>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</si>
  <si>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</si>
  <si>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</si>
  <si>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</si>
  <si>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</si>
  <si>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</si>
  <si>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</si>
  <si>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</si>
  <si>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</si>
  <si>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</si>
  <si>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</si>
  <si>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</si>
  <si>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</si>
  <si>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</si>
  <si>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</si>
  <si>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</si>
  <si>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</si>
  <si>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</si>
  <si>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</si>
  <si>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</si>
  <si>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</si>
  <si>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</si>
  <si>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</si>
  <si>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</si>
  <si>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</si>
  <si>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</si>
  <si>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</si>
  <si>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</si>
  <si>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</si>
  <si>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</si>
  <si>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</si>
  <si>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</si>
  <si>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</si>
  <si>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</si>
  <si>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</si>
  <si>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</si>
  <si>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</si>
  <si>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</si>
  <si>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</si>
  <si>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</si>
  <si>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</si>
  <si>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</si>
  <si>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</si>
  <si>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</si>
  <si>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</si>
  <si>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</si>
  <si>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</si>
  <si>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</si>
  <si>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</si>
  <si>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</si>
  <si>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</si>
  <si>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</si>
  <si>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</si>
  <si>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</si>
  <si>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</si>
  <si>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</si>
  <si>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</si>
  <si>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</si>
  <si>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</si>
  <si>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</si>
  <si>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</si>
  <si>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</si>
  <si>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</si>
  <si>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</si>
  <si>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</si>
  <si>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</si>
  <si>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</si>
  <si>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</si>
  <si>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</si>
  <si>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</si>
  <si>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</si>
  <si>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</si>
  <si>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</si>
  <si>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</si>
  <si>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</si>
  <si>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</si>
  <si>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</si>
  <si>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</si>
  <si>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</si>
  <si>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</si>
  <si>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</si>
  <si>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</si>
  <si>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</si>
  <si>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</si>
  <si>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</si>
  <si>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</si>
  <si>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</si>
  <si>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</si>
  <si>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</si>
  <si>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</si>
  <si>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</si>
  <si>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</si>
  <si>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</si>
  <si>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</si>
  <si>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</si>
  <si>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</si>
  <si>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</si>
  <si>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</si>
  <si>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</si>
  <si>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</si>
  <si>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</si>
  <si>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</si>
  <si>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</si>
  <si>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</si>
  <si>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</si>
  <si>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</si>
  <si>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</si>
  <si>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</si>
  <si>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</si>
  <si>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</si>
  <si>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</si>
  <si>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</si>
  <si>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</si>
  <si>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</si>
  <si>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</si>
  <si>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</si>
  <si>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</si>
  <si>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</si>
  <si>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</si>
  <si>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</si>
  <si>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</si>
  <si>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</si>
  <si>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</si>
  <si>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</si>
  <si>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</si>
  <si>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</si>
  <si>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</si>
  <si>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</si>
  <si>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</si>
  <si>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</si>
  <si>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</si>
  <si>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</si>
  <si>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</si>
  <si>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</si>
  <si>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</si>
  <si>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</si>
  <si>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</si>
  <si>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</si>
  <si>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</si>
  <si>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</si>
  <si>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</si>
  <si>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</si>
  <si>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</si>
  <si>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</si>
  <si>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</si>
  <si>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</si>
  <si>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</si>
  <si>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</si>
  <si>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</si>
  <si>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</si>
  <si>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</si>
  <si>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</si>
  <si>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</si>
  <si>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</si>
  <si>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</si>
  <si>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</si>
  <si>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</si>
  <si>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</si>
  <si>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</si>
  <si>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</si>
  <si>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</si>
  <si>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</si>
  <si>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</si>
  <si>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</si>
  <si>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</si>
  <si>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</si>
  <si>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</si>
  <si>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</si>
  <si>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</si>
  <si>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</si>
  <si>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</si>
  <si>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</si>
  <si>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</si>
  <si>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</si>
  <si>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</si>
  <si>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</si>
  <si>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</si>
  <si>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</si>
  <si>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</si>
  <si>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</si>
  <si>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</si>
  <si>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</si>
  <si>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</si>
  <si>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</si>
  <si>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</si>
  <si>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</si>
  <si>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</si>
  <si>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</si>
  <si>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</si>
  <si>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</si>
  <si>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</si>
  <si>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</si>
  <si>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</si>
  <si>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</si>
  <si>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</si>
  <si>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</si>
  <si>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</si>
  <si>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</si>
  <si>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</si>
  <si>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</si>
  <si>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</si>
  <si>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</si>
  <si>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</si>
  <si>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</si>
  <si>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</si>
  <si>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</si>
  <si>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</si>
  <si>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</si>
  <si>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</si>
  <si>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</si>
  <si>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</si>
  <si>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</si>
  <si>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</si>
  <si>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</si>
  <si>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</si>
  <si>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</si>
  <si>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</si>
  <si>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</si>
  <si>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</si>
  <si>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</si>
  <si>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</si>
  <si>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</si>
  <si>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</si>
  <si>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</si>
  <si>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</si>
  <si>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</si>
  <si>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</si>
  <si>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</si>
  <si>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</si>
  <si>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</si>
  <si>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</si>
  <si>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</si>
  <si>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</si>
  <si>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</si>
  <si>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</si>
  <si>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</si>
  <si>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</si>
  <si>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</si>
  <si>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</si>
  <si>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</si>
  <si>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</si>
  <si>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</si>
  <si>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</si>
  <si>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</si>
  <si>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</si>
  <si>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</si>
  <si>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</si>
  <si>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</si>
  <si>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</si>
  <si>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</si>
  <si>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</si>
  <si>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</si>
  <si>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</si>
  <si>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</si>
  <si>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</si>
  <si>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</si>
  <si>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</si>
  <si>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</si>
  <si>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</si>
  <si>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</si>
  <si>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</si>
  <si>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</si>
  <si>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</si>
  <si>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</si>
  <si>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</si>
  <si>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</si>
  <si>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</si>
  <si>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</si>
  <si>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</si>
  <si>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</si>
  <si>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</si>
  <si>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</si>
  <si>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</si>
  <si>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</si>
  <si>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</si>
  <si>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</si>
  <si>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</si>
  <si>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</si>
  <si>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</si>
  <si>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</si>
  <si>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</si>
  <si>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</si>
  <si>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</si>
  <si>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</si>
  <si>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</si>
  <si>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</si>
  <si>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</si>
  <si>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</si>
  <si>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</si>
  <si>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</si>
  <si>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</si>
  <si>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</si>
  <si>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</si>
  <si>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</si>
  <si>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</si>
  <si>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</si>
  <si>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</si>
  <si>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</si>
  <si>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</si>
  <si>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</si>
  <si>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</si>
  <si>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</si>
  <si>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</si>
  <si>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</si>
  <si>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</si>
  <si>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</si>
  <si>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</si>
  <si>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</si>
  <si>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</si>
  <si>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</si>
  <si>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</si>
  <si>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</si>
  <si>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</si>
  <si>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</si>
  <si>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</si>
  <si>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</si>
  <si>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</si>
  <si>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</si>
  <si>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</si>
  <si>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</si>
  <si>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</si>
  <si>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</si>
  <si>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</si>
  <si>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</si>
  <si>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</si>
  <si>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</si>
  <si>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</si>
  <si>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</si>
  <si>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</si>
  <si>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</si>
  <si>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</si>
  <si>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</si>
  <si>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</si>
  <si>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</si>
  <si>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</si>
  <si>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</si>
  <si>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</si>
  <si>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</si>
  <si>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</si>
  <si>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</si>
  <si>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</si>
  <si>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</si>
  <si>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</si>
  <si>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</si>
  <si>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</si>
  <si>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</si>
  <si>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</si>
  <si>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</si>
  <si>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</si>
  <si>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</si>
  <si>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</si>
  <si>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</si>
  <si>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</si>
  <si>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</si>
  <si>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</si>
  <si>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</si>
  <si>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</si>
  <si>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</si>
  <si>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</si>
  <si>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</si>
  <si>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</si>
  <si>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</si>
  <si>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</si>
  <si>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</si>
  <si>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</si>
  <si>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</si>
  <si>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</si>
  <si>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</si>
  <si>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</si>
  <si>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</si>
  <si>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</si>
  <si>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</si>
  <si>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</si>
  <si>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</si>
  <si>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</si>
  <si>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</si>
  <si>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</si>
  <si>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</si>
  <si>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</si>
  <si>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</si>
  <si>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</si>
  <si>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</si>
  <si>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</si>
  <si>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</si>
  <si>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</si>
  <si>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</si>
  <si>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</si>
  <si>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</si>
  <si>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</si>
  <si>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</si>
  <si>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</si>
  <si>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</si>
  <si>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</si>
  <si>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</si>
  <si>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</si>
  <si>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</si>
  <si>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</si>
  <si>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</si>
  <si>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</si>
  <si>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</si>
  <si>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</si>
  <si>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</si>
  <si>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</si>
  <si>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</si>
  <si>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</si>
  <si>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</si>
  <si>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</si>
  <si>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</si>
  <si>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</si>
  <si>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</si>
  <si>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</si>
  <si>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</si>
  <si>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</si>
  <si>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</si>
  <si>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</si>
  <si>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</si>
  <si>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</si>
  <si>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</si>
  <si>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</si>
  <si>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</si>
  <si>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</si>
  <si>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</si>
  <si>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</si>
  <si>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</si>
  <si>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</si>
  <si>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</si>
  <si>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</si>
  <si>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</si>
  <si>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</si>
  <si>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</si>
  <si>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</si>
  <si>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</si>
  <si>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</si>
  <si>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</si>
  <si>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</si>
  <si>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</si>
  <si>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</si>
  <si>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</si>
  <si>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</si>
  <si>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</si>
  <si>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</si>
  <si>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</si>
  <si>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</si>
  <si>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</si>
  <si>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</si>
  <si>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</si>
  <si>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</si>
  <si>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</si>
  <si>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</si>
  <si>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</si>
  <si>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</si>
  <si>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</si>
  <si>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</si>
  <si>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</si>
  <si>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</si>
  <si>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</si>
  <si>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</si>
  <si>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</si>
  <si>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</si>
  <si>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</si>
  <si>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</si>
  <si>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</si>
  <si>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</si>
  <si>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</si>
  <si>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</si>
  <si>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</si>
  <si>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</si>
  <si>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</si>
  <si>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</si>
  <si>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</si>
  <si>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</si>
  <si>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</si>
  <si>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</si>
  <si>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</si>
  <si>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</si>
  <si>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</si>
  <si>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</si>
  <si>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</si>
  <si>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</si>
  <si>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</si>
  <si>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</si>
  <si>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</si>
  <si>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</si>
  <si>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</si>
  <si>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</si>
  <si>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</si>
  <si>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</si>
  <si>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</si>
  <si>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</si>
  <si>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</si>
  <si>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</si>
  <si>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</si>
  <si>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</si>
  <si>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</si>
  <si>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</si>
  <si>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</si>
  <si>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</si>
  <si>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</si>
  <si>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</si>
  <si>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</si>
  <si>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</si>
  <si>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</si>
  <si>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</si>
  <si>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</si>
  <si>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</si>
  <si>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</si>
  <si>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</si>
  <si>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</si>
  <si>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</si>
  <si>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</si>
  <si>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</si>
  <si>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</si>
  <si>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</si>
  <si>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</si>
  <si>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</si>
  <si>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</si>
  <si>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</si>
  <si>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</si>
  <si>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</si>
  <si>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</si>
  <si>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</si>
  <si>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</si>
  <si>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</si>
  <si>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</si>
  <si>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</si>
  <si>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</si>
  <si>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</si>
  <si>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</si>
  <si>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</si>
  <si>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</si>
  <si>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</si>
  <si>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</si>
  <si>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</si>
  <si>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</si>
  <si>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</si>
  <si>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</si>
  <si>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</si>
  <si>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</si>
  <si>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</si>
  <si>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</si>
  <si>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</si>
  <si>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</si>
  <si>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</si>
  <si>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</si>
  <si>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</si>
  <si>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</si>
  <si>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</si>
  <si>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</si>
  <si>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</si>
  <si>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</si>
  <si>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</si>
  <si>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</si>
  <si>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</si>
  <si>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</si>
  <si>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</si>
  <si>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</si>
  <si>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</si>
  <si>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</si>
  <si>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</si>
  <si>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</si>
  <si>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</si>
  <si>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</si>
  <si>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</si>
  <si>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</si>
  <si>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</si>
  <si>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</si>
  <si>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</si>
  <si>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</si>
  <si>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</si>
  <si>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</si>
  <si>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</si>
  <si>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</si>
  <si>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</si>
  <si>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</si>
  <si>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</si>
  <si>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</si>
  <si>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</si>
  <si>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</si>
  <si>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</si>
  <si>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</si>
  <si>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</si>
  <si>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</si>
  <si>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</si>
  <si>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</si>
  <si>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</si>
  <si>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</si>
  <si>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</si>
  <si>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</si>
  <si>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</si>
  <si>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</si>
  <si>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</si>
  <si>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</si>
  <si>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</si>
  <si>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</si>
  <si>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</si>
  <si>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</si>
  <si>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</si>
  <si>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</si>
  <si>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</si>
  <si>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</si>
  <si>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</si>
  <si>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</si>
  <si>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</si>
  <si>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</si>
  <si>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</si>
  <si>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</si>
  <si>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</si>
  <si>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</si>
  <si>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</si>
  <si>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</si>
  <si>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</si>
  <si>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</si>
  <si>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</si>
  <si>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</si>
  <si>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</si>
  <si>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</si>
  <si>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</si>
  <si>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</si>
  <si>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</si>
  <si>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</si>
  <si>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</si>
  <si>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</si>
  <si>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</si>
  <si>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</si>
  <si>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</si>
  <si>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</si>
  <si>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</si>
  <si>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</si>
  <si>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</si>
  <si>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</si>
  <si>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</si>
  <si>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</si>
  <si>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</si>
  <si>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</si>
  <si>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</si>
  <si>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</si>
  <si>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</si>
  <si>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</si>
  <si>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</si>
  <si>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</si>
  <si>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</si>
  <si>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</si>
  <si>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</si>
  <si>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</si>
  <si>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</si>
  <si>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</si>
  <si>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</si>
  <si>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</si>
  <si>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</si>
  <si>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</si>
  <si>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</si>
  <si>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</si>
  <si>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</si>
  <si>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</si>
  <si>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</si>
  <si>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</si>
  <si>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</si>
  <si>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</si>
  <si>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</si>
  <si>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</si>
  <si>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</si>
  <si>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</si>
  <si>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</si>
  <si>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</si>
  <si>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</si>
  <si>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</si>
  <si>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</si>
  <si>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</si>
  <si>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</si>
  <si>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</si>
  <si>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</si>
  <si>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</si>
  <si>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</si>
  <si>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</si>
  <si>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</si>
  <si>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</si>
  <si>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</si>
  <si>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</si>
  <si>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</si>
  <si>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</si>
  <si>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</si>
  <si>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</si>
  <si>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</si>
  <si>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</si>
  <si>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</si>
  <si>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</si>
  <si>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</si>
  <si>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</si>
  <si>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</si>
  <si>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</si>
  <si>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</si>
  <si>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</si>
  <si>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</si>
  <si>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</si>
  <si>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</si>
  <si>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</si>
  <si>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</si>
  <si>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</si>
  <si>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</si>
  <si>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</si>
  <si>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</si>
  <si>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</si>
  <si>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</si>
  <si>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</si>
  <si>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</si>
  <si>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</si>
  <si>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</si>
  <si>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</si>
  <si>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</si>
  <si>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</si>
  <si>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</si>
  <si>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</si>
  <si>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</si>
  <si>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</si>
  <si>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</si>
  <si>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</si>
  <si>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</si>
  <si>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</si>
  <si>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</si>
  <si>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</si>
  <si>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</si>
  <si>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</si>
  <si>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</si>
  <si>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</si>
  <si>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</si>
  <si>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</si>
  <si>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</si>
  <si>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</si>
  <si>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</si>
  <si>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</si>
  <si>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</si>
  <si>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</si>
  <si>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</si>
  <si>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</si>
  <si>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</si>
  <si>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</si>
  <si>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</si>
  <si>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</si>
  <si>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</si>
  <si>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</si>
  <si>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</si>
  <si>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</si>
  <si>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</si>
  <si>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</si>
  <si>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</si>
  <si>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</si>
  <si>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</si>
  <si>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</si>
  <si>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</si>
  <si>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</si>
  <si>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</si>
  <si>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</si>
  <si>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</si>
  <si>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</si>
  <si>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</si>
  <si>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</si>
  <si>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</si>
  <si>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</si>
  <si>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</si>
  <si>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</si>
  <si>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</si>
  <si>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</si>
  <si>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</si>
  <si>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</si>
  <si>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</si>
  <si>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</si>
  <si>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</si>
  <si>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</si>
  <si>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</si>
  <si>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</si>
  <si>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</si>
  <si>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</si>
  <si>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</si>
  <si>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</si>
  <si>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</si>
  <si>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</si>
  <si>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</si>
  <si>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</si>
  <si>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</si>
  <si>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</si>
  <si>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</si>
  <si>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</si>
  <si>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</si>
  <si>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</si>
  <si>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</si>
  <si>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</si>
  <si>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</si>
  <si>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</si>
  <si>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</si>
  <si>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</si>
  <si>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</si>
  <si>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</si>
  <si>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</si>
  <si>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</si>
  <si>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</si>
  <si>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</si>
  <si>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</si>
  <si>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</si>
  <si>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</si>
  <si>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</si>
  <si>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</si>
  <si>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</si>
  <si>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</si>
  <si>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</si>
  <si>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</si>
  <si>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</si>
  <si>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</si>
  <si>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</si>
  <si>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</si>
  <si>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</si>
  <si>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</si>
  <si>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</si>
  <si>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</si>
  <si>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</si>
  <si>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</si>
  <si>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</si>
  <si>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</si>
  <si>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</si>
  <si>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</si>
  <si>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</si>
  <si>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</si>
  <si>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</si>
  <si>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</si>
  <si>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</si>
  <si>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</si>
  <si>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</si>
  <si>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</si>
  <si>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</si>
  <si>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</si>
  <si>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</si>
  <si>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</si>
  <si>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</si>
  <si>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</si>
  <si>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</si>
  <si>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</si>
  <si>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</si>
  <si>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</si>
  <si>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</si>
  <si>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</si>
  <si>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</si>
  <si>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</si>
  <si>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</si>
  <si>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</si>
  <si>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</si>
  <si>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</si>
  <si>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</si>
  <si>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</si>
  <si>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</si>
  <si>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</si>
  <si>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</si>
  <si>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</si>
  <si>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</si>
  <si>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</si>
  <si>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</si>
  <si>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</si>
  <si>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</si>
  <si>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</si>
  <si>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</si>
  <si>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</si>
  <si>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</si>
  <si>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</si>
  <si>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</si>
  <si>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</si>
  <si>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</si>
  <si>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</si>
  <si>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</si>
  <si>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</si>
  <si>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</si>
  <si>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</si>
  <si>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</si>
  <si>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</si>
  <si>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</si>
  <si>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</si>
  <si>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</si>
  <si>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</si>
  <si>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</si>
  <si>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</si>
  <si>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</si>
  <si>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</si>
  <si>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</si>
  <si>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</si>
  <si>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</si>
  <si>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</si>
  <si>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</si>
  <si>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</si>
  <si>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</si>
  <si>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</si>
  <si>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</si>
  <si>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</si>
  <si>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</si>
  <si>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</si>
  <si>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</si>
  <si>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</si>
  <si>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</si>
  <si>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</si>
  <si>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</si>
  <si>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</si>
  <si>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</si>
  <si>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</si>
  <si>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</si>
  <si>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</si>
  <si>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</si>
  <si>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</si>
  <si>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</si>
  <si>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</si>
  <si>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</si>
  <si>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</si>
  <si>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</si>
  <si>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</si>
  <si>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</si>
  <si>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</si>
  <si>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</si>
  <si>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</si>
  <si>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</si>
  <si>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</si>
  <si>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</si>
  <si>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</si>
  <si>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</si>
  <si>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</si>
  <si>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</si>
  <si>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</si>
  <si>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</si>
  <si>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</si>
  <si>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</si>
  <si>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</si>
  <si>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</si>
  <si>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</si>
  <si>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</si>
  <si>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</si>
  <si>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</si>
  <si>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</si>
  <si>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</si>
  <si>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</si>
  <si>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</si>
  <si>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</si>
  <si>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</si>
  <si>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</si>
  <si>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</si>
  <si>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</si>
  <si>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</si>
  <si>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</si>
  <si>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</si>
  <si>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</si>
  <si>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</si>
  <si>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</si>
  <si>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</si>
  <si>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</si>
  <si>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</si>
  <si>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</si>
  <si>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</si>
  <si>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</si>
  <si>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</si>
  <si>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</si>
  <si>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</si>
  <si>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</si>
  <si>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</si>
  <si>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</si>
  <si>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</si>
  <si>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</si>
  <si>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</si>
  <si>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</si>
  <si>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</si>
  <si>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</si>
  <si>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</si>
  <si>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</si>
  <si>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</si>
  <si>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</si>
  <si>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</si>
  <si>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</si>
  <si>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</si>
  <si>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</si>
  <si>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</si>
  <si>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</si>
  <si>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</si>
  <si>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</si>
  <si>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</si>
  <si>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</si>
  <si>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</si>
  <si>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</si>
  <si>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</si>
  <si>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</si>
  <si>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</si>
  <si>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</si>
  <si>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</si>
  <si>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</si>
  <si>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</si>
  <si>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</si>
  <si>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</si>
  <si>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</si>
  <si>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</si>
  <si>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</si>
  <si>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</si>
  <si>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</si>
  <si>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</si>
  <si>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</si>
  <si>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</si>
  <si>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</si>
  <si>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</si>
  <si>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</si>
  <si>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</si>
  <si>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</si>
  <si>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</si>
  <si>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</si>
  <si>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</si>
  <si>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</si>
  <si>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</si>
  <si>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</si>
  <si>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</si>
  <si>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</si>
  <si>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</si>
  <si>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</si>
  <si>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</si>
  <si>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</si>
  <si>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</si>
  <si>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</si>
  <si>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</si>
  <si>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</si>
  <si>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</si>
  <si>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</si>
  <si>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</si>
  <si>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</si>
  <si>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</si>
  <si>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</si>
  <si>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</si>
  <si>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</si>
  <si>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</si>
  <si>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</si>
  <si>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</si>
  <si>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</si>
  <si>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</si>
  <si>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</si>
  <si>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</si>
  <si>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</si>
  <si>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</si>
  <si>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</si>
  <si>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</si>
  <si>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</si>
  <si>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</si>
  <si>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</si>
  <si>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</si>
  <si>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</si>
  <si>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</si>
  <si>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</si>
  <si>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</si>
  <si>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</si>
  <si>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</si>
  <si>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</si>
  <si>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</si>
  <si>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</si>
  <si>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</si>
  <si>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</si>
  <si>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</si>
  <si>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</si>
  <si>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</si>
  <si>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</si>
  <si>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</si>
  <si>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</si>
  <si>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</si>
  <si>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</si>
  <si>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</si>
  <si>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</si>
  <si>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</si>
  <si>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</si>
  <si>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</si>
  <si>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</si>
  <si>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</si>
  <si>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</si>
  <si>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</si>
  <si>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</si>
  <si>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</si>
  <si>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</si>
  <si>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</si>
  <si>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</si>
  <si>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</si>
  <si>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</si>
  <si>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</si>
  <si>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</si>
  <si>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</si>
  <si>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</si>
  <si>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</si>
  <si>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</si>
  <si>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</si>
  <si>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</si>
  <si>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</si>
  <si>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</si>
  <si>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</si>
  <si>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</si>
  <si>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</si>
  <si>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</si>
  <si>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</si>
  <si>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</si>
  <si>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</si>
  <si>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</si>
  <si>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</si>
  <si>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</si>
  <si>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</si>
  <si>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</si>
  <si>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</si>
  <si>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</si>
  <si>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</si>
  <si>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</si>
  <si>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</si>
  <si>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</si>
  <si>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</si>
  <si>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</si>
  <si>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</si>
  <si>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</si>
  <si>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</si>
  <si>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</si>
  <si>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</si>
  <si>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</si>
  <si>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</si>
  <si>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</si>
  <si>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</si>
  <si>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</si>
  <si>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</si>
  <si>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</si>
  <si>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</si>
  <si>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</si>
  <si>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</si>
  <si>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</si>
  <si>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</si>
  <si>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</si>
  <si>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</si>
  <si>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</si>
  <si>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</si>
  <si>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</si>
  <si>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</si>
  <si>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</si>
  <si>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</si>
  <si>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</si>
  <si>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</si>
  <si>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</si>
  <si>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</si>
  <si>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</si>
  <si>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</si>
  <si>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</si>
  <si>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</si>
  <si>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</si>
  <si>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</si>
  <si>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</si>
  <si>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</si>
  <si>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</si>
  <si>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</si>
  <si>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</si>
  <si>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</si>
  <si>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</si>
  <si>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</si>
  <si>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</si>
  <si>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</si>
  <si>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</si>
  <si>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</si>
  <si>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</si>
  <si>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</si>
  <si>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</si>
  <si>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</si>
  <si>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</si>
  <si>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</si>
  <si>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</si>
  <si>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</si>
  <si>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</si>
  <si>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</si>
  <si>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</si>
  <si>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</si>
  <si>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</si>
  <si>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</si>
  <si>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</si>
  <si>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</si>
  <si>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</si>
  <si>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</si>
  <si>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</si>
  <si>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</si>
  <si>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</si>
  <si>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</si>
  <si>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</si>
  <si>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</si>
  <si>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</si>
  <si>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</si>
  <si>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</si>
  <si>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</si>
  <si>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</si>
  <si>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</si>
  <si>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</si>
  <si>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</si>
  <si>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</si>
  <si>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</si>
  <si>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</si>
  <si>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</si>
  <si>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</si>
  <si>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</si>
  <si>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</si>
  <si>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</si>
  <si>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</si>
  <si>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</si>
  <si>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</si>
  <si>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</si>
  <si>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</si>
  <si>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</si>
  <si>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</si>
  <si>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</si>
  <si>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</si>
  <si>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</si>
  <si>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</si>
  <si>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</si>
  <si>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</si>
  <si>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</si>
  <si>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</si>
  <si>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</si>
  <si>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</si>
  <si>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</si>
  <si>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</si>
  <si>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</si>
  <si>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</si>
  <si>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</si>
  <si>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</si>
  <si>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</si>
  <si>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</si>
  <si>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</si>
  <si>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</si>
  <si>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</si>
  <si>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</si>
  <si>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</si>
  <si>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</si>
  <si>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</si>
  <si>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</si>
  <si>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</si>
  <si>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</si>
  <si>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</si>
  <si>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</si>
  <si>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</si>
  <si>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</si>
  <si>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</si>
  <si>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</si>
  <si>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</si>
  <si>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</si>
  <si>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</si>
  <si>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</si>
  <si>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</si>
  <si>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</si>
  <si>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</si>
  <si>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</si>
  <si>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</si>
  <si>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</si>
  <si>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</si>
  <si>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</si>
  <si>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</si>
  <si>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</si>
  <si>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</si>
  <si>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</si>
  <si>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</si>
  <si>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</si>
  <si>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</si>
  <si>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</si>
  <si>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</si>
  <si>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</si>
  <si>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</si>
  <si>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</si>
  <si>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</si>
  <si>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</si>
  <si>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</si>
  <si>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</si>
  <si>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</si>
  <si>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</si>
  <si>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</si>
  <si>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</si>
  <si>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</si>
  <si>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</si>
  <si>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</si>
  <si>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</si>
  <si>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</si>
  <si>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</si>
  <si>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</si>
  <si>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</si>
  <si>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</si>
  <si>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</si>
  <si>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</si>
  <si>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</si>
  <si>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</si>
  <si>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</si>
  <si>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</si>
  <si>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</si>
  <si>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</si>
  <si>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</si>
  <si>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</si>
  <si>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</si>
  <si>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</si>
  <si>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</si>
  <si>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</si>
  <si>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</si>
  <si>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</si>
  <si>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</si>
  <si>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</si>
  <si>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</si>
  <si>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</si>
  <si>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</si>
  <si>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</si>
  <si>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</si>
  <si>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</si>
  <si>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</si>
  <si>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</si>
  <si>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</si>
  <si>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</si>
  <si>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</si>
  <si>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</si>
  <si>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</si>
  <si>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</si>
  <si>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</si>
  <si>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</si>
  <si>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</si>
  <si>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</si>
  <si>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</si>
  <si>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</si>
  <si>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</si>
  <si>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</si>
  <si>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</si>
  <si>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</si>
  <si>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</si>
  <si>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</si>
  <si>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</si>
  <si>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</si>
  <si>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</si>
  <si>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</si>
  <si>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</si>
  <si>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</si>
  <si>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</si>
  <si>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</si>
  <si>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</si>
  <si>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</si>
  <si>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</si>
  <si>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</si>
  <si>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</si>
  <si>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</si>
  <si>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</si>
  <si>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</si>
  <si>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</si>
  <si>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</si>
  <si>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</si>
  <si>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</si>
  <si>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</si>
  <si>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</si>
  <si>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</si>
  <si>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</si>
  <si>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</si>
  <si>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</si>
  <si>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</si>
  <si>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</si>
  <si>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</si>
  <si>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</si>
  <si>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</si>
  <si>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</si>
  <si>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</si>
  <si>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</si>
  <si>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</si>
  <si>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</si>
  <si>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</si>
  <si>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</si>
  <si>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</si>
  <si>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</si>
  <si>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</si>
  <si>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</si>
  <si>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</si>
  <si>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</si>
  <si>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</si>
  <si>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</si>
  <si>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</si>
  <si>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</si>
  <si>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</si>
  <si>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</si>
  <si>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</si>
  <si>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</si>
  <si>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</si>
  <si>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</si>
  <si>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</si>
  <si>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</si>
  <si>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</si>
  <si>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</si>
  <si>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</si>
  <si>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</si>
  <si>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</si>
  <si>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</si>
  <si>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</si>
  <si>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</si>
  <si>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</si>
  <si>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</si>
  <si>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</si>
  <si>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</si>
  <si>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</si>
  <si>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</si>
  <si>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</si>
  <si>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</si>
  <si>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</si>
  <si>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</si>
  <si>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</si>
  <si>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</si>
  <si>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</si>
  <si>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</si>
  <si>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</si>
  <si>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</si>
  <si>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</si>
  <si>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</si>
  <si>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</si>
  <si>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</si>
  <si>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</si>
  <si>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</si>
  <si>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</si>
  <si>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</si>
  <si>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</si>
  <si>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</si>
  <si>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</si>
  <si>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</si>
  <si>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</si>
  <si>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</si>
  <si>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</si>
  <si>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</si>
  <si>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</si>
  <si>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</si>
  <si>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</si>
  <si>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</si>
  <si>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</si>
  <si>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</si>
  <si>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</si>
  <si>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</si>
  <si>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</si>
  <si>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</si>
  <si>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</si>
  <si>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</si>
  <si>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</si>
  <si>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</si>
  <si>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</si>
  <si>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</si>
  <si>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</si>
  <si>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</si>
  <si>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</si>
  <si>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</si>
  <si>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</si>
  <si>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</si>
  <si>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</si>
  <si>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</si>
  <si>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</si>
  <si>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</si>
  <si>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</si>
  <si>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</si>
  <si>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</si>
  <si>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</si>
  <si>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</si>
  <si>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</si>
  <si>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</si>
  <si>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</si>
  <si>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</si>
  <si>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</si>
  <si>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</si>
  <si>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</si>
  <si>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</si>
  <si>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</si>
  <si>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</si>
  <si>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</si>
  <si>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</si>
  <si>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</si>
  <si>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</si>
  <si>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</si>
  <si>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</si>
  <si>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</si>
  <si>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</si>
  <si>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</si>
  <si>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</si>
  <si>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</si>
  <si>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</si>
  <si>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</si>
  <si>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</si>
  <si>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</si>
  <si>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</si>
  <si>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</si>
  <si>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</si>
  <si>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</si>
  <si>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</si>
  <si>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</si>
  <si>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</si>
  <si>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</si>
  <si>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</si>
  <si>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</si>
  <si>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</si>
  <si>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</si>
  <si>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</si>
  <si>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</si>
  <si>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</si>
  <si>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</si>
  <si>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</si>
  <si>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</si>
  <si>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</si>
  <si>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</si>
  <si>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</si>
  <si>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</si>
  <si>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</si>
  <si>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</si>
  <si>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</si>
  <si>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</si>
  <si>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</si>
  <si>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</si>
  <si>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</si>
  <si>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</si>
  <si>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</si>
  <si>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</si>
  <si>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</si>
  <si>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</si>
  <si>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</si>
  <si>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</si>
  <si>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</si>
  <si>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</si>
  <si>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</si>
  <si>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</si>
  <si>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</si>
  <si>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</si>
  <si>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</si>
  <si>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</si>
  <si>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</si>
  <si>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</si>
  <si>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</si>
  <si>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</si>
  <si>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</si>
  <si>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</si>
  <si>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</si>
  <si>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</si>
  <si>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</si>
  <si>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</si>
  <si>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</si>
  <si>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</si>
  <si>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</si>
  <si>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</si>
  <si>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</si>
  <si>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</si>
  <si>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</si>
  <si>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</si>
  <si>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</si>
  <si>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</si>
  <si>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</si>
  <si>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</si>
  <si>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</si>
  <si>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</si>
  <si>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</si>
  <si>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</si>
  <si>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</si>
  <si>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</si>
  <si>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</si>
  <si>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</si>
  <si>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</si>
  <si>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</si>
  <si>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</si>
  <si>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</si>
  <si>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</si>
  <si>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</si>
  <si>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</si>
  <si>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</si>
  <si>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</si>
  <si>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</si>
  <si>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</si>
  <si>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</si>
  <si>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</si>
  <si>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</si>
  <si>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</si>
  <si>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</si>
  <si>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</si>
  <si>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</si>
  <si>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</si>
  <si>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</si>
  <si>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</si>
  <si>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</si>
  <si>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</si>
  <si>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</si>
  <si>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</si>
  <si>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</si>
  <si>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</si>
  <si>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</si>
  <si>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</si>
  <si>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</si>
  <si>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</si>
  <si>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</si>
  <si>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</si>
  <si>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</si>
  <si>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</si>
  <si>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</si>
  <si>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</si>
  <si>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</si>
  <si>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</si>
  <si>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</si>
  <si>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</si>
  <si>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</si>
  <si>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</si>
  <si>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</si>
  <si>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</si>
  <si>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</si>
  <si>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</si>
  <si>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</si>
  <si>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</si>
  <si>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</si>
  <si>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</si>
  <si>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</si>
  <si>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</si>
  <si>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</si>
  <si>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</si>
  <si>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</si>
  <si>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</si>
  <si>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</si>
  <si>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</si>
  <si>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</si>
  <si>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</si>
  <si>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</si>
  <si>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</si>
  <si>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</si>
  <si>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</si>
  <si>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</si>
  <si>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</si>
  <si>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</si>
  <si>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</si>
  <si>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</si>
  <si>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</si>
  <si>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</si>
  <si>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</si>
  <si>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</si>
  <si>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</si>
  <si>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</si>
  <si>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</si>
  <si>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</si>
  <si>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</si>
  <si>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</si>
  <si>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</si>
  <si>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</si>
  <si>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</si>
  <si>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</si>
  <si>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</si>
  <si>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</si>
  <si>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</si>
  <si>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</si>
  <si>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</si>
  <si>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</si>
  <si>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</si>
  <si>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</si>
  <si>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</si>
  <si>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</si>
  <si>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</si>
  <si>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</si>
  <si>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</si>
  <si>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</si>
  <si>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</si>
  <si>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</si>
  <si>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</si>
  <si>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</si>
  <si>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</si>
  <si>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</si>
  <si>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</si>
  <si>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</si>
  <si>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</si>
  <si>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</si>
  <si>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</si>
  <si>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</si>
  <si>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</si>
  <si>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</si>
  <si>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</si>
  <si>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</si>
  <si>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</si>
  <si>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</si>
  <si>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</si>
  <si>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</si>
  <si>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</si>
  <si>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</si>
  <si>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</si>
  <si>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</si>
  <si>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</si>
  <si>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</si>
  <si>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</si>
  <si>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</si>
  <si>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</si>
  <si>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</si>
  <si>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</si>
  <si>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</si>
  <si>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</si>
  <si>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</si>
  <si>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</si>
  <si>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</si>
  <si>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</si>
  <si>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</si>
  <si>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</si>
  <si>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</si>
  <si>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</si>
  <si>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</si>
  <si>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</si>
  <si>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</si>
  <si>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</si>
  <si>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</si>
  <si>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</si>
  <si>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</si>
  <si>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</si>
  <si>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</si>
  <si>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</si>
  <si>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</si>
  <si>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</si>
  <si>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</si>
  <si>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</si>
  <si>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</si>
  <si>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</si>
  <si>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</si>
  <si>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</si>
  <si>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</si>
  <si>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</si>
  <si>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</si>
  <si>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</si>
  <si>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</si>
  <si>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</si>
  <si>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</si>
  <si>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</si>
  <si>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</si>
  <si>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</si>
  <si>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</si>
  <si>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</si>
  <si>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</si>
  <si>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</si>
  <si>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</si>
  <si>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</si>
  <si>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</si>
  <si>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</si>
  <si>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</si>
  <si>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</si>
  <si>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</si>
  <si>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</si>
  <si>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</si>
  <si>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</si>
  <si>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</si>
  <si>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</si>
  <si>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</si>
  <si>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</si>
  <si>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</si>
  <si>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</si>
  <si>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</si>
  <si>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</si>
  <si>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</si>
  <si>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</si>
  <si>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</si>
  <si>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</si>
  <si>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</si>
  <si>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</si>
  <si>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</si>
  <si>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</si>
  <si>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</si>
  <si>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</si>
  <si>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</si>
  <si>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</si>
  <si>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</si>
  <si>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</si>
  <si>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</si>
  <si>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</si>
  <si>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</si>
  <si>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</si>
  <si>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</si>
  <si>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</si>
  <si>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</si>
  <si>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</si>
  <si>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</si>
  <si>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</si>
  <si>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</si>
  <si>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</si>
  <si>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</si>
  <si>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</si>
  <si>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</si>
  <si>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</si>
  <si>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</si>
  <si>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</si>
  <si>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</si>
  <si>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</si>
  <si>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</si>
  <si>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</si>
  <si>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</si>
  <si>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</si>
  <si>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</si>
  <si>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</si>
  <si>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</si>
  <si>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</si>
  <si>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</si>
  <si>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</si>
  <si>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</si>
  <si>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</si>
  <si>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</si>
  <si>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</si>
  <si>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</si>
  <si>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</si>
  <si>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</si>
  <si>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</si>
  <si>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</si>
  <si>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</si>
  <si>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</si>
  <si>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</si>
  <si>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</si>
  <si>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</si>
  <si>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</si>
  <si>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</si>
  <si>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</si>
  <si>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</si>
  <si>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</si>
  <si>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</si>
  <si>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</si>
  <si>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</si>
  <si>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</si>
  <si>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</si>
  <si>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</si>
  <si>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</si>
  <si>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</si>
  <si>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</si>
  <si>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</si>
  <si>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</si>
  <si>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</si>
  <si>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</si>
  <si>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</si>
  <si>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</si>
  <si>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</si>
  <si>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</si>
  <si>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</si>
  <si>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</si>
  <si>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</si>
  <si>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</si>
  <si>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</si>
  <si>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</si>
  <si>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</si>
  <si>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</si>
  <si>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</si>
  <si>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</si>
  <si>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</si>
  <si>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</si>
  <si>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</si>
  <si>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</si>
  <si>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</si>
  <si>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</si>
  <si>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</si>
  <si>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</si>
  <si>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</si>
  <si>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</si>
  <si>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</si>
  <si>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</si>
  <si>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</si>
  <si>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</si>
  <si>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</si>
  <si>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</si>
  <si>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</si>
  <si>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</si>
  <si>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</si>
  <si>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</si>
  <si>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</si>
  <si>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</si>
  <si>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</si>
  <si>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</si>
  <si>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</si>
  <si>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</si>
  <si>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</si>
  <si>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</si>
  <si>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</si>
  <si>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</si>
  <si>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</si>
  <si>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</si>
  <si>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</si>
  <si>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</si>
  <si>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</si>
  <si>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</si>
  <si>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</si>
  <si>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</si>
  <si>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</si>
  <si>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</si>
  <si>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</si>
  <si>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</si>
  <si>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</si>
  <si>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</si>
  <si>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</si>
  <si>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</si>
  <si>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</si>
  <si>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</si>
  <si>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</si>
  <si>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</si>
  <si>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</si>
  <si>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</si>
  <si>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</si>
  <si>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</si>
  <si>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</si>
  <si>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</si>
  <si>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</si>
  <si>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</si>
  <si>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</si>
  <si>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</si>
  <si>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</si>
  <si>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</si>
  <si>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</si>
  <si>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</si>
  <si>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</si>
  <si>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</si>
  <si>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</si>
  <si>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</si>
  <si>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</si>
  <si>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</si>
  <si>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</si>
  <si>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</si>
  <si>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</si>
  <si>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</si>
  <si>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</si>
  <si>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</si>
  <si>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</si>
  <si>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</si>
  <si>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</si>
  <si>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</si>
  <si>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</si>
  <si>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</si>
  <si>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</si>
  <si>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</si>
  <si>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</si>
  <si>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</si>
  <si>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</si>
  <si>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</si>
  <si>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</si>
  <si>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</si>
  <si>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</si>
  <si>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</si>
  <si>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</si>
  <si>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</si>
  <si>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</si>
  <si>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</si>
  <si>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</si>
  <si>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</si>
  <si>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</si>
  <si>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</si>
  <si>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</si>
  <si>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</si>
  <si>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</si>
  <si>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</si>
  <si>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</si>
  <si>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</si>
  <si>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</si>
  <si>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</si>
  <si>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</si>
  <si>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</si>
  <si>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</si>
  <si>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</si>
  <si>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</si>
  <si>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</si>
  <si>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</si>
  <si>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</si>
  <si>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</si>
  <si>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</si>
  <si>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</si>
  <si>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</si>
  <si>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</si>
  <si>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</si>
  <si>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</si>
  <si>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</si>
  <si>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</si>
  <si>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</si>
  <si>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</si>
  <si>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</si>
  <si>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</si>
  <si>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</si>
  <si>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</si>
  <si>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</si>
  <si>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</si>
  <si>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</si>
  <si>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</si>
  <si>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</si>
  <si>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</si>
  <si>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</si>
  <si>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</si>
  <si>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</si>
  <si>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</si>
  <si>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</si>
  <si>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</si>
  <si>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</si>
  <si>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</si>
  <si>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</si>
  <si>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</si>
  <si>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</si>
  <si>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</si>
  <si>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</si>
  <si>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</si>
  <si>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</si>
  <si>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</si>
  <si>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</si>
  <si>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</si>
  <si>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</si>
  <si>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</si>
  <si>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</si>
  <si>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</si>
  <si>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</si>
  <si>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</si>
  <si>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</si>
  <si>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</si>
  <si>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</si>
  <si>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</si>
  <si>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</si>
  <si>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</si>
  <si>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</si>
  <si>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</si>
  <si>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</si>
  <si>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</si>
  <si>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</si>
  <si>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</si>
  <si>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</si>
  <si>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</si>
  <si>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</si>
  <si>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</si>
  <si>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</si>
  <si>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</si>
  <si>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</si>
  <si>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</si>
  <si>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</si>
  <si>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</si>
  <si>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</si>
  <si>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</si>
  <si>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</si>
  <si>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</si>
  <si>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</si>
  <si>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</si>
  <si>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</si>
  <si>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</si>
  <si>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</si>
  <si>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</si>
  <si>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</si>
  <si>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</si>
  <si>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</si>
  <si>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</si>
  <si>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</si>
  <si>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</si>
  <si>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</si>
  <si>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</si>
  <si>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</si>
  <si>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</si>
  <si>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</si>
  <si>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</si>
  <si>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</si>
  <si>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</si>
  <si>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</si>
  <si>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</si>
  <si>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</si>
  <si>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</si>
  <si>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</si>
  <si>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</si>
  <si>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</si>
  <si>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</si>
  <si>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</si>
  <si>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</si>
  <si>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</si>
  <si>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</si>
  <si>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</si>
  <si>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</si>
  <si>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</si>
  <si>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</si>
  <si>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</si>
  <si>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</si>
  <si>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</si>
  <si>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</si>
  <si>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</si>
  <si>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</si>
  <si>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</si>
  <si>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</si>
  <si>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</si>
  <si>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</si>
  <si>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</si>
  <si>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</si>
  <si>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</si>
  <si>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</si>
  <si>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</si>
  <si>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</si>
  <si>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</si>
  <si>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</si>
  <si>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</si>
  <si>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</si>
  <si>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</si>
  <si>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</si>
  <si>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</si>
  <si>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</si>
  <si>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</si>
  <si>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</si>
  <si>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</si>
  <si>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</si>
  <si>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</si>
  <si>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</si>
  <si>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</si>
  <si>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</si>
  <si>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</si>
  <si>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</si>
  <si>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</si>
  <si>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</si>
  <si>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</si>
  <si>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</si>
  <si>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</si>
  <si>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</si>
  <si>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</si>
  <si>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</si>
  <si>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</si>
  <si>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</si>
  <si>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</si>
  <si>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</si>
  <si>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</si>
  <si>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</si>
  <si>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</si>
  <si>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</si>
  <si>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</si>
  <si>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</si>
  <si>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</si>
  <si>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</si>
  <si>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</si>
  <si>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</si>
  <si>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</si>
  <si>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</si>
  <si>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</si>
  <si>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</si>
  <si>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</si>
  <si>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</si>
  <si>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</si>
  <si>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</si>
  <si>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</si>
  <si>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</si>
  <si>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</si>
  <si>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</si>
  <si>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</si>
  <si>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</si>
  <si>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</si>
  <si>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</si>
  <si>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</si>
  <si>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</si>
  <si>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</si>
  <si>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</si>
  <si>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</si>
  <si>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</si>
  <si>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</si>
  <si>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</si>
  <si>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</si>
  <si>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</si>
  <si>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</si>
  <si>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</si>
  <si>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</si>
  <si>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</si>
  <si>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</si>
  <si>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</si>
  <si>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</si>
  <si>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</si>
  <si>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</si>
  <si>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</si>
  <si>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</si>
  <si>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</si>
  <si>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</si>
  <si>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</si>
  <si>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</si>
  <si>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</si>
  <si>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</si>
  <si>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</si>
  <si>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</si>
  <si>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</si>
  <si>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</si>
  <si>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</si>
  <si>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</si>
  <si>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</si>
  <si>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</si>
  <si>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</si>
  <si>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</si>
  <si>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</si>
  <si>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</si>
  <si>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</si>
  <si>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</si>
  <si>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</si>
  <si>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</si>
  <si>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</si>
  <si>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</si>
  <si>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</si>
  <si>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</si>
  <si>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</si>
  <si>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</si>
  <si>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</si>
  <si>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</si>
  <si>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</si>
  <si>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</si>
  <si>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</si>
  <si>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</si>
  <si>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</si>
  <si>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</si>
  <si>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</si>
  <si>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</si>
  <si>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</si>
  <si>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</si>
  <si>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</si>
  <si>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</si>
  <si>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</si>
  <si>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</si>
  <si>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</si>
  <si>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</si>
  <si>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</si>
  <si>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</si>
  <si>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</si>
  <si>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</si>
  <si>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</si>
  <si>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</si>
  <si>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</si>
  <si>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</si>
  <si>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</si>
  <si>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</si>
  <si>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</si>
  <si>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</si>
  <si>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</si>
  <si>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</si>
  <si>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</si>
  <si>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</si>
  <si>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</si>
  <si>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</si>
  <si>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</si>
  <si>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</si>
  <si>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</si>
  <si>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</si>
  <si>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</si>
  <si>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</si>
  <si>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</si>
  <si>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</si>
  <si>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</si>
  <si>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</si>
  <si>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</si>
  <si>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</si>
  <si>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</si>
  <si>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</si>
  <si>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</si>
  <si>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</si>
  <si>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</si>
  <si>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</si>
  <si>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</si>
  <si>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</si>
  <si>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</si>
  <si>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</si>
  <si>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</si>
  <si>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</si>
  <si>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</si>
  <si>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</si>
  <si>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</si>
  <si>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</si>
  <si>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</si>
  <si>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</si>
  <si>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</si>
  <si>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</si>
  <si>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</si>
  <si>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</si>
  <si>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</si>
  <si>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</si>
  <si>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</si>
  <si>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</si>
  <si>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</si>
  <si>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</si>
  <si>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</si>
  <si>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</si>
  <si>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</si>
  <si>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</si>
  <si>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</si>
  <si>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</si>
  <si>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</si>
  <si>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</si>
  <si>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</si>
  <si>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</si>
  <si>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</si>
  <si>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</si>
  <si>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</si>
  <si>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</si>
  <si>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</si>
  <si>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</si>
  <si>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</si>
  <si>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</si>
  <si>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</si>
  <si>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</si>
  <si>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</si>
  <si>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</si>
  <si>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</si>
  <si>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</si>
  <si>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</si>
  <si>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</si>
  <si>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</si>
  <si>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</si>
  <si>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</si>
  <si>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</si>
  <si>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</si>
  <si>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</si>
  <si>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</si>
  <si>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</si>
  <si>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</si>
  <si>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</si>
  <si>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</si>
  <si>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</si>
  <si>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</si>
  <si>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</si>
  <si>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</si>
  <si>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</si>
  <si>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</si>
  <si>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</si>
  <si>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</si>
  <si>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</si>
  <si>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</si>
  <si>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</si>
  <si>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</si>
  <si>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</si>
  <si>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</si>
  <si>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</si>
  <si>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</si>
  <si>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</si>
  <si>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</si>
  <si>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</si>
  <si>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</si>
  <si>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</si>
  <si>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</si>
  <si>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</si>
  <si>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</si>
  <si>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</si>
  <si>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</si>
  <si>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</si>
  <si>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</si>
  <si>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</si>
  <si>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</si>
  <si>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</si>
  <si>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</si>
  <si>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</si>
  <si>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</si>
  <si>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</si>
  <si>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</si>
  <si>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</si>
  <si>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</si>
  <si>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</si>
  <si>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</si>
  <si>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</si>
  <si>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</si>
  <si>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</si>
  <si>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</si>
  <si>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</si>
  <si>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</si>
  <si>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</si>
  <si>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</si>
  <si>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</si>
  <si>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</si>
  <si>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</si>
  <si>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</si>
  <si>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</si>
  <si>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</si>
  <si>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</si>
  <si>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</si>
  <si>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</si>
  <si>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</si>
  <si>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</si>
  <si>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</si>
  <si>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</si>
  <si>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</si>
  <si>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</si>
  <si>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</si>
  <si>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</si>
  <si>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</si>
  <si>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</si>
  <si>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</si>
  <si>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</si>
  <si>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</si>
  <si>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</si>
  <si>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</si>
  <si>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</si>
  <si>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</si>
  <si>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</si>
  <si>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</si>
  <si>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</si>
  <si>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</si>
  <si>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</si>
  <si>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</si>
  <si>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</si>
  <si>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</si>
  <si>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</si>
  <si>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</si>
  <si>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</si>
  <si>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</si>
  <si>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</si>
  <si>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</si>
  <si>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</si>
  <si>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</si>
  <si>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</si>
  <si>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</si>
  <si>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</si>
  <si>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</si>
  <si>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</si>
  <si>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</si>
  <si>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</si>
  <si>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</si>
  <si>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</si>
  <si>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</si>
  <si>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</si>
  <si>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</si>
  <si>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</si>
  <si>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</si>
  <si>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</si>
  <si>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</si>
  <si>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</si>
  <si>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</si>
  <si>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</si>
  <si>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</si>
  <si>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</si>
  <si>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</si>
  <si>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</si>
  <si>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</si>
  <si>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</si>
  <si>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</si>
  <si>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</si>
  <si>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</si>
  <si>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</si>
  <si>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</si>
  <si>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</si>
  <si>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</si>
  <si>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</si>
  <si>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</si>
  <si>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</si>
  <si>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</si>
  <si>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</si>
  <si>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</si>
  <si>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</si>
  <si>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</si>
  <si>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</si>
  <si>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</si>
  <si>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</si>
  <si>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</si>
  <si>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</si>
  <si>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</si>
  <si>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</si>
  <si>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</si>
  <si>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</si>
  <si>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</si>
  <si>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</si>
  <si>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</si>
  <si>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</si>
  <si>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</si>
  <si>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</si>
  <si>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</si>
  <si>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</si>
  <si>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</si>
  <si>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</si>
  <si>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</si>
  <si>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</si>
  <si>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</si>
  <si>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</si>
  <si>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</si>
  <si>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</si>
  <si>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</si>
  <si>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</si>
  <si>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</si>
  <si>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</si>
  <si>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</si>
  <si>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</si>
  <si>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</si>
  <si>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</si>
  <si>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</si>
  <si>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</si>
  <si>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</si>
  <si>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</si>
  <si>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</si>
  <si>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</si>
  <si>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</si>
  <si>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</si>
  <si>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</si>
  <si>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</si>
  <si>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</si>
  <si>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</si>
  <si>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</si>
  <si>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</si>
  <si>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</si>
  <si>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</si>
  <si>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</si>
  <si>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</si>
  <si>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</si>
  <si>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</si>
  <si>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</si>
  <si>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</si>
  <si>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</si>
  <si>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</si>
  <si>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</si>
  <si>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</si>
  <si>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</si>
  <si>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</si>
  <si>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</si>
  <si>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</si>
  <si>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</si>
  <si>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</si>
  <si>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</si>
  <si>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</si>
  <si>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</si>
  <si>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</si>
  <si>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</si>
  <si>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</si>
  <si>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</si>
  <si>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</si>
  <si>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</si>
  <si>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</si>
  <si>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</si>
  <si>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</si>
  <si>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</si>
  <si>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</si>
  <si>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</si>
  <si>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</si>
  <si>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</si>
  <si>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</si>
  <si>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</si>
  <si>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</si>
  <si>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</si>
  <si>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</si>
  <si>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</si>
  <si>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</si>
  <si>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</si>
  <si>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</si>
  <si>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</si>
  <si>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</si>
  <si>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</si>
  <si>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</si>
  <si>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</si>
  <si>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</si>
  <si>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</si>
  <si>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</si>
  <si>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</si>
  <si>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</si>
  <si>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</si>
  <si>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</si>
  <si>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</si>
  <si>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</si>
  <si>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</si>
  <si>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</si>
  <si>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</si>
  <si>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</si>
  <si>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</si>
  <si>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</si>
  <si>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</si>
  <si>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</si>
  <si>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</si>
  <si>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</si>
  <si>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</si>
  <si>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</si>
  <si>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</si>
  <si>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</si>
  <si>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</si>
  <si>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</si>
  <si>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</si>
  <si>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</si>
  <si>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</si>
  <si>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</si>
  <si>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</si>
  <si>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</si>
  <si>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</si>
  <si>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</si>
  <si>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</si>
  <si>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</si>
  <si>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</si>
  <si>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</si>
  <si>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</si>
  <si>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</si>
  <si>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</si>
  <si>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</si>
  <si>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</si>
  <si>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</si>
  <si>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</si>
  <si>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</si>
  <si>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</si>
  <si>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</si>
  <si>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</si>
  <si>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</si>
  <si>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</si>
  <si>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</si>
  <si>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</si>
  <si>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</si>
  <si>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</si>
  <si>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</si>
  <si>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</si>
  <si>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</si>
  <si>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</si>
  <si>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</si>
  <si>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</si>
  <si>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</si>
  <si>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</si>
  <si>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</si>
  <si>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</si>
  <si>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</si>
  <si>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</si>
  <si>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</si>
  <si>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</si>
  <si>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</si>
  <si>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</si>
  <si>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</si>
  <si>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</si>
  <si>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</si>
  <si>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</si>
  <si>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</si>
  <si>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</si>
  <si>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</si>
  <si>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</si>
  <si>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</si>
  <si>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</si>
  <si>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</si>
  <si>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</si>
  <si>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</si>
  <si>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</si>
  <si>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</si>
  <si>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</si>
  <si>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</si>
  <si>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</si>
  <si>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</si>
  <si>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</si>
  <si>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</si>
  <si>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</si>
  <si>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</si>
  <si>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</si>
  <si>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</si>
  <si>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</si>
  <si>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</si>
  <si>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</si>
  <si>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</si>
  <si>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</si>
  <si>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</si>
  <si>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</si>
  <si>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</si>
  <si>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</si>
  <si>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</si>
  <si>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</si>
  <si>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</si>
  <si>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</si>
  <si>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</si>
  <si>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</si>
  <si>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</si>
  <si>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</si>
  <si>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</si>
  <si>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</si>
  <si>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</si>
  <si>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</si>
  <si>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</si>
  <si>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</si>
  <si>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</si>
  <si>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</si>
  <si>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</si>
  <si>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</si>
  <si>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</si>
  <si>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</si>
  <si>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</si>
  <si>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</si>
  <si>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</si>
  <si>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</si>
  <si>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</si>
  <si>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</si>
  <si>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</si>
  <si>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</si>
  <si>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</si>
  <si>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</si>
  <si>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</si>
  <si>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</si>
  <si>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</si>
  <si>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</si>
  <si>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</si>
  <si>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</si>
  <si>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</si>
  <si>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</si>
  <si>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</si>
  <si>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</si>
  <si>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</si>
  <si>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</si>
  <si>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</si>
  <si>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</si>
  <si>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</si>
  <si>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</si>
  <si>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</si>
  <si>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</si>
  <si>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</si>
  <si>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</si>
  <si>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</si>
  <si>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</si>
  <si>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</si>
  <si>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</si>
  <si>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</si>
  <si>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</si>
  <si>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</si>
  <si>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</si>
  <si>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</si>
  <si>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</si>
  <si>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</si>
  <si>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</si>
  <si>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</si>
  <si>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</si>
  <si>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</si>
  <si>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</si>
  <si>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</si>
  <si>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</si>
  <si>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</si>
  <si>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</si>
  <si>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</si>
  <si>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</si>
  <si>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</si>
  <si>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</si>
  <si>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</si>
  <si>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</si>
  <si>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</si>
  <si>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</si>
  <si>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</si>
  <si>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</si>
  <si>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</si>
  <si>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</si>
  <si>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</si>
  <si>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</si>
  <si>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</si>
  <si>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</si>
  <si>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</si>
  <si>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</si>
  <si>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</si>
  <si>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</si>
  <si>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</si>
  <si>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</si>
  <si>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</si>
  <si>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</si>
  <si>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</si>
  <si>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</si>
  <si>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</si>
  <si>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</si>
  <si>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</si>
  <si>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</si>
  <si>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</si>
  <si>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</si>
  <si>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</si>
  <si>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</si>
  <si>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</si>
  <si>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</si>
  <si>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</si>
  <si>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</si>
  <si>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</si>
  <si>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</si>
  <si>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</si>
  <si>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</si>
  <si>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</si>
  <si>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</si>
  <si>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</si>
  <si>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</si>
  <si>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</si>
  <si>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</si>
  <si>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</si>
  <si>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</si>
  <si>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</si>
  <si>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</si>
  <si>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</si>
  <si>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</si>
  <si>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</si>
  <si>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</si>
  <si>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</si>
  <si>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</si>
  <si>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</si>
  <si>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</si>
  <si>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</si>
  <si>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</si>
  <si>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</si>
  <si>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</si>
  <si>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</si>
  <si>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</si>
  <si>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</si>
  <si>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</si>
  <si>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</si>
  <si>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</si>
  <si>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</si>
  <si>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</si>
  <si>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</si>
  <si>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</si>
  <si>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</si>
  <si>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</si>
  <si>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</si>
  <si>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</si>
  <si>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</si>
  <si>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</si>
  <si>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</si>
  <si>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</si>
  <si>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</si>
  <si>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</si>
  <si>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</si>
  <si>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</si>
  <si>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</si>
  <si>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</si>
  <si>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</si>
  <si>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</si>
  <si>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</si>
  <si>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</si>
  <si>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</si>
  <si>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</si>
  <si>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</si>
  <si>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</si>
  <si>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</si>
  <si>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</si>
  <si>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</si>
  <si>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</si>
  <si>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</si>
  <si>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</si>
  <si>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</si>
  <si>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</si>
  <si>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</si>
  <si>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</si>
  <si>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</si>
  <si>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</si>
  <si>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</si>
  <si>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</si>
  <si>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</si>
  <si>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</si>
  <si>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</si>
  <si>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</si>
  <si>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</si>
  <si>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</si>
  <si>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</si>
  <si>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</si>
  <si>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</si>
  <si>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</si>
  <si>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</si>
  <si>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</si>
  <si>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</si>
  <si>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</si>
  <si>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</si>
  <si>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</si>
  <si>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</si>
  <si>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</si>
  <si>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</si>
  <si>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</si>
  <si>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</si>
  <si>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</si>
  <si>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</si>
  <si>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</si>
  <si>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</si>
  <si>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</si>
  <si>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</si>
  <si>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</si>
  <si>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</si>
  <si>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</si>
  <si>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</si>
  <si>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</si>
  <si>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</si>
  <si>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</si>
  <si>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</si>
  <si>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</si>
  <si>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</si>
  <si>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</si>
  <si>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</si>
  <si>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</si>
  <si>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</si>
  <si>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</si>
  <si>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</si>
  <si>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</si>
  <si>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</si>
  <si>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</si>
  <si>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</si>
  <si>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</si>
  <si>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</si>
  <si>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</si>
  <si>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</si>
  <si>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</si>
  <si>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</si>
  <si>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</si>
  <si>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</si>
  <si>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</si>
  <si>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</si>
  <si>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</si>
  <si>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</si>
  <si>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</si>
  <si>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</si>
  <si>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</si>
  <si>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</si>
  <si>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</si>
  <si>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</si>
  <si>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</si>
  <si>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</si>
  <si>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</si>
  <si>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</si>
  <si>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</si>
  <si>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</si>
  <si>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</si>
  <si>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</si>
  <si>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</si>
  <si>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</si>
  <si>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</si>
  <si>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</si>
  <si>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</si>
  <si>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</si>
  <si>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</si>
  <si>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</si>
  <si>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</si>
  <si>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</si>
  <si>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</si>
  <si>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</si>
  <si>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</si>
  <si>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</si>
  <si>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</si>
  <si>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</si>
  <si>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</si>
  <si>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</si>
  <si>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</si>
  <si>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</si>
  <si>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</si>
  <si>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</si>
  <si>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</si>
  <si>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</si>
  <si>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</si>
  <si>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</si>
  <si>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</si>
  <si>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</si>
  <si>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</si>
  <si>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</si>
  <si>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</si>
  <si>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</si>
  <si>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</si>
  <si>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</si>
  <si>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</si>
  <si>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</si>
  <si>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</si>
  <si>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</si>
  <si>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</si>
  <si>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</si>
  <si>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</si>
  <si>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</si>
  <si>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</si>
  <si>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</si>
  <si>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</si>
  <si>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</si>
  <si>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</si>
  <si>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</si>
  <si>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</si>
  <si>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</si>
  <si>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</si>
  <si>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</si>
  <si>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</si>
  <si>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</si>
  <si>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</si>
  <si>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</si>
  <si>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</si>
  <si>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</si>
  <si>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</si>
  <si>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</si>
  <si>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</si>
  <si>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</si>
  <si>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</si>
  <si>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</si>
  <si>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</si>
  <si>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</si>
  <si>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</si>
  <si>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</si>
  <si>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</si>
  <si>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</si>
  <si>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</si>
  <si>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</si>
  <si>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</si>
  <si>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</si>
  <si>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</si>
  <si>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</si>
  <si>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</si>
  <si>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</si>
  <si>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</si>
  <si>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</si>
  <si>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</si>
  <si>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</si>
  <si>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</si>
  <si>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</si>
  <si>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</si>
  <si>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</si>
  <si>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</si>
  <si>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</si>
  <si>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</si>
  <si>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</si>
  <si>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</si>
  <si>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</si>
  <si>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</si>
  <si>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</si>
  <si>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</si>
  <si>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</si>
  <si>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</si>
  <si>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</si>
  <si>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</si>
  <si>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</si>
  <si>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</si>
  <si>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</si>
  <si>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</si>
  <si>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</si>
  <si>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</si>
  <si>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</si>
  <si>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</si>
  <si>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</si>
  <si>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</si>
  <si>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</si>
  <si>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</si>
  <si>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</si>
  <si>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</si>
  <si>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</si>
  <si>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</si>
  <si>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</si>
  <si>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</si>
  <si>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</si>
  <si>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</si>
  <si>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</si>
  <si>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</si>
  <si>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</si>
  <si>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</si>
  <si>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</si>
  <si>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</si>
  <si>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</si>
  <si>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</si>
  <si>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</si>
  <si>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</si>
  <si>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</si>
  <si>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</si>
  <si>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</si>
  <si>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</si>
  <si>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</si>
  <si>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</si>
  <si>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</si>
  <si>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</si>
  <si>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</si>
  <si>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</si>
  <si>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</si>
  <si>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</si>
  <si>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</si>
  <si>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</si>
  <si>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</si>
  <si>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</si>
  <si>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</si>
  <si>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</si>
  <si>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</si>
  <si>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</si>
  <si>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</si>
  <si>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</si>
  <si>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</si>
  <si>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</si>
  <si>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</si>
  <si>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</si>
  <si>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</si>
  <si>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</si>
  <si>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</si>
  <si>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</si>
  <si>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</si>
  <si>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</si>
  <si>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</si>
  <si>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</si>
  <si>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</si>
  <si>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</si>
  <si>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</si>
  <si>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</si>
  <si>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</si>
  <si>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</si>
  <si>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</si>
  <si>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</si>
  <si>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</si>
  <si>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</si>
  <si>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</si>
  <si>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</si>
  <si>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</si>
  <si>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</si>
  <si>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</si>
  <si>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</si>
  <si>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</si>
  <si>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</si>
  <si>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</si>
  <si>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</si>
  <si>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</si>
  <si>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</si>
  <si>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</si>
  <si>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</si>
  <si>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</si>
  <si>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</si>
  <si>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</si>
  <si>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</si>
  <si>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</si>
  <si>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</si>
  <si>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</si>
  <si>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</si>
  <si>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</si>
  <si>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</si>
  <si>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</si>
  <si>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</si>
  <si>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</si>
  <si>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</si>
  <si>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</si>
  <si>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</si>
  <si>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</si>
  <si>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</si>
  <si>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</si>
  <si>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</si>
  <si>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</si>
  <si>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</si>
  <si>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</si>
  <si>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</si>
  <si>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</si>
  <si>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</si>
  <si>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</si>
  <si>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</si>
  <si>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</si>
  <si>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</si>
  <si>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</si>
  <si>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</si>
  <si>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</si>
  <si>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</si>
  <si>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</si>
  <si>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</si>
  <si>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</si>
  <si>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</si>
  <si>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</si>
  <si>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</si>
  <si>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</si>
  <si>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</si>
  <si>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</si>
  <si>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</si>
  <si>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</si>
  <si>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</si>
  <si>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</si>
  <si>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</si>
  <si>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</si>
  <si>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</si>
  <si>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</si>
  <si>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</si>
  <si>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</si>
  <si>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</si>
  <si>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</si>
  <si>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</si>
  <si>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</si>
  <si>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</si>
  <si>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</si>
  <si>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</si>
  <si>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</si>
  <si>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</si>
  <si>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</si>
  <si>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</si>
  <si>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</si>
  <si>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</si>
  <si>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</si>
  <si>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</si>
  <si>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</si>
  <si>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</si>
  <si>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</si>
  <si>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</si>
  <si>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</si>
  <si>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</si>
  <si>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</si>
  <si>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</si>
  <si>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</si>
  <si>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</si>
  <si>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</si>
  <si>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</si>
  <si>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</si>
  <si>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</si>
  <si>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</si>
  <si>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</si>
  <si>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</si>
  <si>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</si>
  <si>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</si>
  <si>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</si>
  <si>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</si>
  <si>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</si>
  <si>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</si>
  <si>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</si>
  <si>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</si>
  <si>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</si>
  <si>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</si>
  <si>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</si>
  <si>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</si>
  <si>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</si>
  <si>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</si>
  <si>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</si>
  <si>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</si>
  <si>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</si>
  <si>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</si>
  <si>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</si>
  <si>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</si>
  <si>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</si>
  <si>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</si>
  <si>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</si>
  <si>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</si>
  <si>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</si>
  <si>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</si>
  <si>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</si>
  <si>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</si>
  <si>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</si>
  <si>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</si>
  <si>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</si>
  <si>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</si>
  <si>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</si>
  <si>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</si>
  <si>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</si>
  <si>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</si>
  <si>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</si>
  <si>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</si>
  <si>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</si>
  <si>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</si>
  <si>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</si>
  <si>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</si>
  <si>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</si>
  <si>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</si>
  <si>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</si>
  <si>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</si>
  <si>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</si>
  <si>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</si>
  <si>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</si>
  <si>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</si>
  <si>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</si>
  <si>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</si>
  <si>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</si>
  <si>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</si>
  <si>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</si>
  <si>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</si>
  <si>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</si>
  <si>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</si>
  <si>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</si>
  <si>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</si>
  <si>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</si>
  <si>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</si>
  <si>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</si>
  <si>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</si>
  <si>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</si>
  <si>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</si>
  <si>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</si>
  <si>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</si>
  <si>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</si>
  <si>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</si>
  <si>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</si>
  <si>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</si>
  <si>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</si>
  <si>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</si>
  <si>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</si>
  <si>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</si>
  <si>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</si>
  <si>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</si>
  <si>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</si>
  <si>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</si>
  <si>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</si>
  <si>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</si>
  <si>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</si>
  <si>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</si>
  <si>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</si>
  <si>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</si>
  <si>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</si>
  <si>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</si>
  <si>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</si>
  <si>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</si>
  <si>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</si>
  <si>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</si>
  <si>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</si>
  <si>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</si>
  <si>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</si>
  <si>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</si>
  <si>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</si>
  <si>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</si>
  <si>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</si>
  <si>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</si>
  <si>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</si>
  <si>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</si>
  <si>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</si>
  <si>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</si>
  <si>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</si>
  <si>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</si>
  <si>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</si>
  <si>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</si>
  <si>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</si>
  <si>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</si>
  <si>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</si>
  <si>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</si>
  <si>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</si>
  <si>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</si>
  <si>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</si>
  <si>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</si>
  <si>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</si>
  <si>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</si>
  <si>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</si>
  <si>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</si>
  <si>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</si>
  <si>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</si>
  <si>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</si>
  <si>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</si>
  <si>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</si>
  <si>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</si>
  <si>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</si>
  <si>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</si>
  <si>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</si>
  <si>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</si>
  <si>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</si>
  <si>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</si>
  <si>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</si>
  <si>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</si>
  <si>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</si>
  <si>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</si>
  <si>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</si>
  <si>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</si>
  <si>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</si>
  <si>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</si>
  <si>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</si>
  <si>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</si>
  <si>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</si>
  <si>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</si>
  <si>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</si>
  <si>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</si>
  <si>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</si>
  <si>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</si>
  <si>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</si>
  <si>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</si>
  <si>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</si>
  <si>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</si>
  <si>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</si>
  <si>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</si>
  <si>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</si>
  <si>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</si>
  <si>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</si>
  <si>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</si>
  <si>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</si>
  <si>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</si>
  <si>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</si>
  <si>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</si>
  <si>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</si>
  <si>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</si>
  <si>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</si>
  <si>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</si>
  <si>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</si>
  <si>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</si>
  <si>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</si>
  <si>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</si>
  <si>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</si>
  <si>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</si>
  <si>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</si>
  <si>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</si>
  <si>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</si>
  <si>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</si>
  <si>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</si>
  <si>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</si>
  <si>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</si>
  <si>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</si>
  <si>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</si>
  <si>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</si>
  <si>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</si>
  <si>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</si>
  <si>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</si>
  <si>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</si>
  <si>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</si>
  <si>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</si>
  <si>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</si>
  <si>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</si>
  <si>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</si>
  <si>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</si>
  <si>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</si>
  <si>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</si>
  <si>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</si>
  <si>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</si>
  <si>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</si>
  <si>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</si>
  <si>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</si>
  <si>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</si>
  <si>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</si>
  <si>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</si>
  <si>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</si>
  <si>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</si>
  <si>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</si>
  <si>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</si>
  <si>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</si>
  <si>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</si>
  <si>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</si>
  <si>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</si>
  <si>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</si>
  <si>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</si>
  <si>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</si>
  <si>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</si>
  <si>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</si>
  <si>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</si>
  <si>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</si>
  <si>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</si>
  <si>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</si>
  <si>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</si>
  <si>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</si>
  <si>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</si>
  <si>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</si>
  <si>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</si>
  <si>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</si>
  <si>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</si>
  <si>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</si>
  <si>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</si>
  <si>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</si>
  <si>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</si>
  <si>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</si>
  <si>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</si>
  <si>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</si>
  <si>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</si>
  <si>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</si>
  <si>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</si>
  <si>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</si>
  <si>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</si>
  <si>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</si>
  <si>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</si>
  <si>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</si>
  <si>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</si>
  <si>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</si>
  <si>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</si>
  <si>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</si>
  <si>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</si>
  <si>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</si>
  <si>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</si>
  <si>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</si>
  <si>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</si>
  <si>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</si>
  <si>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</si>
  <si>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</si>
  <si>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</si>
  <si>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</si>
  <si>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</si>
  <si>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</si>
  <si>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</si>
  <si>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</si>
  <si>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</si>
  <si>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</si>
  <si>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</si>
  <si>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</si>
  <si>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</si>
  <si>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</si>
  <si>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</si>
  <si>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</si>
  <si>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</si>
  <si>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</si>
  <si>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</si>
  <si>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</si>
  <si>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</si>
  <si>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</si>
  <si>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</si>
  <si>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</si>
  <si>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</si>
  <si>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</si>
  <si>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</si>
  <si>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</si>
  <si>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</si>
  <si>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</si>
  <si>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</si>
  <si>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</si>
  <si>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</si>
  <si>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</si>
  <si>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</si>
  <si>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</si>
  <si>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</si>
  <si>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</si>
  <si>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</si>
  <si>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</si>
  <si>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</si>
  <si>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</si>
  <si>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</si>
  <si>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</si>
  <si>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</si>
  <si>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</si>
  <si>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</si>
  <si>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</si>
  <si>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</si>
  <si>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</si>
  <si>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</si>
  <si>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</si>
  <si>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</si>
  <si>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</si>
  <si>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</si>
  <si>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</si>
  <si>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</si>
  <si>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</si>
  <si>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</si>
  <si>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</si>
  <si>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</si>
  <si>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</si>
  <si>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</si>
  <si>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</si>
  <si>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</si>
  <si>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</si>
  <si>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</si>
  <si>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</si>
  <si>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</si>
  <si>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</si>
  <si>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</si>
  <si>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</si>
  <si>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</si>
  <si>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</si>
  <si>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</si>
  <si>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</si>
  <si>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</si>
  <si>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</si>
  <si>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</si>
  <si>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</si>
  <si>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</si>
  <si>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</si>
  <si>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</si>
  <si>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</si>
  <si>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</si>
  <si>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</si>
  <si>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</si>
  <si>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</si>
  <si>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</si>
  <si>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</si>
  <si>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</si>
  <si>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</si>
  <si>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</si>
  <si>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</si>
  <si>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</si>
  <si>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</si>
  <si>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</si>
  <si>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</si>
  <si>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</si>
  <si>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</si>
  <si>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</si>
  <si>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</si>
  <si>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</si>
  <si>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</si>
  <si>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</si>
  <si>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</si>
  <si>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</si>
  <si>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</si>
  <si>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</si>
  <si>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</si>
  <si>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</si>
  <si>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</si>
  <si>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</si>
  <si>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</si>
  <si>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</si>
  <si>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</si>
  <si>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</si>
  <si>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</si>
  <si>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</si>
  <si>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</si>
  <si>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</si>
  <si>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</si>
  <si>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</si>
  <si>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</si>
  <si>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</si>
  <si>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</si>
  <si>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</si>
  <si>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</si>
  <si>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</si>
  <si>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</si>
  <si>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</si>
  <si>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</si>
  <si>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</si>
  <si>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</si>
  <si>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</si>
  <si>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</si>
  <si>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</si>
  <si>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</si>
  <si>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</si>
  <si>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</si>
  <si>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</si>
  <si>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</si>
  <si>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</si>
  <si>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</si>
  <si>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</si>
  <si>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</si>
  <si>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</si>
  <si>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</si>
  <si>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</si>
  <si>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</si>
  <si>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</si>
  <si>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</si>
  <si>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</si>
  <si>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</si>
  <si>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</si>
  <si>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</si>
  <si>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</si>
  <si>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</si>
  <si>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</si>
  <si>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</si>
  <si>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</si>
  <si>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</si>
  <si>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</si>
  <si>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</si>
  <si>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</si>
  <si>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</si>
  <si>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</si>
  <si>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</si>
  <si>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</si>
  <si>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</si>
  <si>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</si>
  <si>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</si>
  <si>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</si>
  <si>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</si>
  <si>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</si>
  <si>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</si>
  <si>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</si>
  <si>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</si>
  <si>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</si>
  <si>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</si>
  <si>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</si>
  <si>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</si>
  <si>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</si>
  <si>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</si>
  <si>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</si>
  <si>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</si>
  <si>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</si>
  <si>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</si>
  <si>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</si>
  <si>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</si>
  <si>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</si>
  <si>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</si>
  <si>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</si>
  <si>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</si>
  <si>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</si>
  <si>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</si>
  <si>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</si>
  <si>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</si>
  <si>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</si>
  <si>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</si>
  <si>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</si>
  <si>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</si>
  <si>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</si>
  <si>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</si>
  <si>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</si>
  <si>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</si>
  <si>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</si>
  <si>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</si>
  <si>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</si>
  <si>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</si>
  <si>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</si>
  <si>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</si>
  <si>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</si>
  <si>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</si>
  <si>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</si>
  <si>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</si>
  <si>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</si>
  <si>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</si>
  <si>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</si>
  <si>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</si>
  <si>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</si>
  <si>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</si>
  <si>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</si>
  <si>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</si>
  <si>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</si>
  <si>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</si>
  <si>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</si>
  <si>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</si>
  <si>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</si>
  <si>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</si>
  <si>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</si>
  <si>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</si>
  <si>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</si>
  <si>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</si>
  <si>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</si>
  <si>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</si>
  <si>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</si>
  <si>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</si>
  <si>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</si>
  <si>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</si>
  <si>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</si>
  <si>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</si>
  <si>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</si>
  <si>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</si>
  <si>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</si>
  <si>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</si>
  <si>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</si>
  <si>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</si>
  <si>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</si>
  <si>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</si>
  <si>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</si>
  <si>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</si>
  <si>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</si>
  <si>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</si>
  <si>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</si>
  <si>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</si>
  <si>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</si>
  <si>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</si>
  <si>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</si>
  <si>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</si>
  <si>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</si>
  <si>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</si>
  <si>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</si>
  <si>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</si>
  <si>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</si>
  <si>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</si>
  <si>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</si>
  <si>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</si>
  <si>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</si>
  <si>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</si>
  <si>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</si>
  <si>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</si>
  <si>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</si>
  <si>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</si>
  <si>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</si>
  <si>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</si>
  <si>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</si>
  <si>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</si>
  <si>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</si>
  <si>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</si>
  <si>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</si>
  <si>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</si>
  <si>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</si>
  <si>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</si>
  <si>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</si>
  <si>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</si>
  <si>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</si>
  <si>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</si>
  <si>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</si>
  <si>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</si>
  <si>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</si>
  <si>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</si>
  <si>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</si>
  <si>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</si>
  <si>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</si>
  <si>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</si>
  <si>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</si>
  <si>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</si>
  <si>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</si>
  <si>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</si>
  <si>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</si>
  <si>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</si>
  <si>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</si>
  <si>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</si>
  <si>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</si>
  <si>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</si>
  <si>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</si>
  <si>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</si>
  <si>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</si>
  <si>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</si>
  <si>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</si>
  <si>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</si>
  <si>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</si>
  <si>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</si>
  <si>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</si>
  <si>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</si>
  <si>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</si>
  <si>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</si>
  <si>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</si>
  <si>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</si>
  <si>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</si>
  <si>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</si>
  <si>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</si>
  <si>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</si>
  <si>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</si>
  <si>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</si>
  <si>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</si>
  <si>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</si>
  <si>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</si>
  <si>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</si>
  <si>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</si>
  <si>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</si>
  <si>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</si>
  <si>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</si>
  <si>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</si>
  <si>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</si>
  <si>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</si>
  <si>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</si>
  <si>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</si>
  <si>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</si>
  <si>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</si>
  <si>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</si>
  <si>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</si>
  <si>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</si>
  <si>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</si>
  <si>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</si>
  <si>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</si>
  <si>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</si>
  <si>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</si>
  <si>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</si>
  <si>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</si>
  <si>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</si>
  <si>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</si>
  <si>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</si>
  <si>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</si>
  <si>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</si>
  <si>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</si>
  <si>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</si>
  <si>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</si>
  <si>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</si>
  <si>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</si>
  <si>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</si>
  <si>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</si>
  <si>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</si>
  <si>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</si>
  <si>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</si>
  <si>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</si>
  <si>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</si>
  <si>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</si>
  <si>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</si>
  <si>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</si>
  <si>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</si>
  <si>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</si>
  <si>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</si>
  <si>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</si>
  <si>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</si>
  <si>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</si>
  <si>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</si>
  <si>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</si>
  <si>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</si>
  <si>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</si>
  <si>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</si>
  <si>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</si>
  <si>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</si>
  <si>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</si>
  <si>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</si>
  <si>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</si>
  <si>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</si>
  <si>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</si>
  <si>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</si>
  <si>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</si>
  <si>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</si>
  <si>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</si>
  <si>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</si>
  <si>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</si>
  <si>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</si>
  <si>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</si>
  <si>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</si>
  <si>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</si>
  <si>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</si>
  <si>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</si>
  <si>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</si>
  <si>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</si>
  <si>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</si>
  <si>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</si>
  <si>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</si>
  <si>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</si>
  <si>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</si>
  <si>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</si>
  <si>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</si>
  <si>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</si>
  <si>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</si>
  <si>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</si>
  <si>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</si>
  <si>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</si>
  <si>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</si>
  <si>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</si>
  <si>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</si>
  <si>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</si>
  <si>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</si>
  <si>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</si>
  <si>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</si>
  <si>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</si>
  <si>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</si>
  <si>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</si>
  <si>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</si>
  <si>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</si>
  <si>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</si>
  <si>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</si>
  <si>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</si>
  <si>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</si>
  <si>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</si>
  <si>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</si>
  <si>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</si>
  <si>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</si>
  <si>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</si>
  <si>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</si>
  <si>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</si>
  <si>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</si>
  <si>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</si>
  <si>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</si>
  <si>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</si>
  <si>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</si>
  <si>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</si>
  <si>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</si>
  <si>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</si>
  <si>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</si>
  <si>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</si>
  <si>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</si>
  <si>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</si>
  <si>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</si>
  <si>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</si>
  <si>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</si>
  <si>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</si>
  <si>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</si>
  <si>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</si>
  <si>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</si>
  <si>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</si>
  <si>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</si>
  <si>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</si>
  <si>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</si>
  <si>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</si>
  <si>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</si>
  <si>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</si>
  <si>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</si>
  <si>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</si>
  <si>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</si>
  <si>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</si>
  <si>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</si>
  <si>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</si>
  <si>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</si>
  <si>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</si>
  <si>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</si>
  <si>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</si>
  <si>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</si>
  <si>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</si>
  <si>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</si>
  <si>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</si>
  <si>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</si>
  <si>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</si>
  <si>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</si>
  <si>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</si>
  <si>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</si>
  <si>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</si>
  <si>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</si>
  <si>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</si>
  <si>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</si>
  <si>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</si>
  <si>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</si>
  <si>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</si>
  <si>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</si>
  <si>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</si>
  <si>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</si>
  <si>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</si>
  <si>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</si>
  <si>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</si>
  <si>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</si>
  <si>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</si>
  <si>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</si>
  <si>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</si>
  <si>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</si>
  <si>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</si>
  <si>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</si>
  <si>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</si>
  <si>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</si>
  <si>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</si>
  <si>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</si>
  <si>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</si>
  <si>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</si>
  <si>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</si>
  <si>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</si>
  <si>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</si>
  <si>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</si>
  <si>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</si>
  <si>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</si>
  <si>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</si>
  <si>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</si>
  <si>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</si>
  <si>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</si>
  <si>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</si>
  <si>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</si>
  <si>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</si>
  <si>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</si>
  <si>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</si>
  <si>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</si>
  <si>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</si>
  <si>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</si>
  <si>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</si>
  <si>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</si>
  <si>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</si>
  <si>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</si>
  <si>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</si>
  <si>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</si>
  <si>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</si>
  <si>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</si>
  <si>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</si>
  <si>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</si>
  <si>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</si>
  <si>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</si>
  <si>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</si>
  <si>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</si>
  <si>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</si>
  <si>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</si>
  <si>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</si>
  <si>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</si>
  <si>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</si>
  <si>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</si>
  <si>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</si>
  <si>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</si>
  <si>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</si>
  <si>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</si>
  <si>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</si>
  <si>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</si>
  <si>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</si>
  <si>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</si>
  <si>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</si>
  <si>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</si>
  <si>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</si>
  <si>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</si>
  <si>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</si>
  <si>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</si>
  <si>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</si>
  <si>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</si>
  <si>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</si>
  <si>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</si>
  <si>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</si>
  <si>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</si>
  <si>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</si>
  <si>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</si>
  <si>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</si>
  <si>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</si>
  <si>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</si>
  <si>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</si>
  <si>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</si>
  <si>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</si>
  <si>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</si>
  <si>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</si>
  <si>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</si>
  <si>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</si>
  <si>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</si>
  <si>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</si>
  <si>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</si>
  <si>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</si>
  <si>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</si>
  <si>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</si>
  <si>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</si>
  <si>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</si>
  <si>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</si>
  <si>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</si>
  <si>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</si>
  <si>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</si>
  <si>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</si>
  <si>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</si>
  <si>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</si>
  <si>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</si>
  <si>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</si>
  <si>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</si>
  <si>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</si>
  <si>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</si>
  <si>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</si>
  <si>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</si>
  <si>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</si>
  <si>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</si>
  <si>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</si>
  <si>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</si>
  <si>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</si>
  <si>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</si>
  <si>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</si>
  <si>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</si>
  <si>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</si>
  <si>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</si>
  <si>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</si>
  <si>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</si>
  <si>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</si>
  <si>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</si>
  <si>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</si>
  <si>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</si>
  <si>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</si>
  <si>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</si>
  <si>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</si>
  <si>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</si>
  <si>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</si>
  <si>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</si>
  <si>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</si>
  <si>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</si>
  <si>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</si>
  <si>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</si>
  <si>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</si>
  <si>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</si>
  <si>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</si>
  <si>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</si>
  <si>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</si>
  <si>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</si>
  <si>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</si>
  <si>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</si>
  <si>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</si>
  <si>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</si>
  <si>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</si>
  <si>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</si>
  <si>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</si>
  <si>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</si>
  <si>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</si>
  <si>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</si>
  <si>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</si>
  <si>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</si>
  <si>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</si>
  <si>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</si>
  <si>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</si>
  <si>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</si>
  <si>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</si>
  <si>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</si>
  <si>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</si>
  <si>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</si>
  <si>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</si>
  <si>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</si>
  <si>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</si>
  <si>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</si>
  <si>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</si>
  <si>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</si>
  <si>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</si>
  <si>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</si>
  <si>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</si>
  <si>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</si>
  <si>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</si>
  <si>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</si>
  <si>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</si>
  <si>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</si>
  <si>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</si>
  <si>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</si>
  <si>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</si>
  <si>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</si>
  <si>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</si>
  <si>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</si>
  <si>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</si>
  <si>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</si>
  <si>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</si>
  <si>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</si>
  <si>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</si>
  <si>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</si>
  <si>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</si>
  <si>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</si>
  <si>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</si>
  <si>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</si>
  <si>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</si>
  <si>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</si>
  <si>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</si>
  <si>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</si>
  <si>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</si>
  <si>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</si>
  <si>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</si>
  <si>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</si>
  <si>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</si>
  <si>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</si>
  <si>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</si>
  <si>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</si>
  <si>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</si>
  <si>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</si>
  <si>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</si>
  <si>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</si>
  <si>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</si>
  <si>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</si>
  <si>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</si>
  <si>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</si>
  <si>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</si>
  <si>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</si>
  <si>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</si>
  <si>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</si>
  <si>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</si>
  <si>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</si>
  <si>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</si>
  <si>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</si>
  <si>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</si>
  <si>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</si>
  <si>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</si>
  <si>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</si>
  <si>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</si>
  <si>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</si>
  <si>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</si>
  <si>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</si>
  <si>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</si>
  <si>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</si>
  <si>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</si>
  <si>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</si>
  <si>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</si>
  <si>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</si>
  <si>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</si>
  <si>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</si>
  <si>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</si>
  <si>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</si>
  <si>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</si>
  <si>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</si>
  <si>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</si>
  <si>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</si>
  <si>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</si>
  <si>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</si>
  <si>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</si>
  <si>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</si>
  <si>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</si>
  <si>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</si>
  <si>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</si>
  <si>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</si>
  <si>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</si>
  <si>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</si>
  <si>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</si>
  <si>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</si>
  <si>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</si>
  <si>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</si>
  <si>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</si>
  <si>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</si>
  <si>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</si>
  <si>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</si>
  <si>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</si>
  <si>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</si>
  <si>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</si>
  <si>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</si>
  <si>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</si>
  <si>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</si>
  <si>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</si>
  <si>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</si>
  <si>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</si>
  <si>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</si>
  <si>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</si>
  <si>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</si>
  <si>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</si>
  <si>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</si>
  <si>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</si>
  <si>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</si>
  <si>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</si>
  <si>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</si>
  <si>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</si>
  <si>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</si>
  <si>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</si>
  <si>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</si>
  <si>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</si>
  <si>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</si>
  <si>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</si>
  <si>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</si>
  <si>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</si>
  <si>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</si>
  <si>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</si>
  <si>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</si>
  <si>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</si>
  <si>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</si>
  <si>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</si>
  <si>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</si>
  <si>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</si>
  <si>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</si>
  <si>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</si>
  <si>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</si>
  <si>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</si>
  <si>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</si>
  <si>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</si>
  <si>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</si>
  <si>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</si>
  <si>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</si>
  <si>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</si>
  <si>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</si>
  <si>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</si>
  <si>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</si>
  <si>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</si>
  <si>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</si>
  <si>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</si>
  <si>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</si>
  <si>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</si>
  <si>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</si>
  <si>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</si>
  <si>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</si>
  <si>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</si>
  <si>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</si>
  <si>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</si>
  <si>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</si>
  <si>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</si>
  <si>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</si>
  <si>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</si>
  <si>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</si>
  <si>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</si>
  <si>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</si>
  <si>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</si>
  <si>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</si>
  <si>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</si>
  <si>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</si>
  <si>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</si>
  <si>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</si>
  <si>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</si>
  <si>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</si>
  <si>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</si>
  <si>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</si>
  <si>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</si>
  <si>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</si>
  <si>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</si>
  <si>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</si>
  <si>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</si>
  <si>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</si>
  <si>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</si>
  <si>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</si>
  <si>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</si>
  <si>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</si>
  <si>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</si>
  <si>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</si>
  <si>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</si>
  <si>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</si>
  <si>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</si>
  <si>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</si>
  <si>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</si>
  <si>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</si>
  <si>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</si>
  <si>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</si>
  <si>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</si>
  <si>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</si>
  <si>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</si>
  <si>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</si>
  <si>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</si>
  <si>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</si>
  <si>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</si>
  <si>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</si>
  <si>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</si>
  <si>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</si>
  <si>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</si>
  <si>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</si>
  <si>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</si>
  <si>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</si>
  <si>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</si>
  <si>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</si>
  <si>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</si>
  <si>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</si>
  <si>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</si>
  <si>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</si>
  <si>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</si>
  <si>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</si>
  <si>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</si>
  <si>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</si>
  <si>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</si>
  <si>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</si>
  <si>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</si>
  <si>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</si>
  <si>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</si>
  <si>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</si>
  <si>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</si>
  <si>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</si>
  <si>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</si>
  <si>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</si>
  <si>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</si>
  <si>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</si>
  <si>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</si>
  <si>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</si>
  <si>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</si>
  <si>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</si>
  <si>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</si>
  <si>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</si>
  <si>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</si>
  <si>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</si>
  <si>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</si>
  <si>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</si>
  <si>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</si>
  <si>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</si>
  <si>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</si>
  <si>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</si>
  <si>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</si>
  <si>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</si>
  <si>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</si>
  <si>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</si>
  <si>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</si>
  <si>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</si>
  <si>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</si>
  <si>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</si>
  <si>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</si>
  <si>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</si>
  <si>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</si>
  <si>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</si>
  <si>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</si>
  <si>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</si>
  <si>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</si>
  <si>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</si>
  <si>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</si>
  <si>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</si>
  <si>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</si>
  <si>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</si>
  <si>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</si>
  <si>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</si>
  <si>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</si>
  <si>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</si>
  <si>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</si>
  <si>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</si>
  <si>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</si>
  <si>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</si>
  <si>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</si>
  <si>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</si>
  <si>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</si>
  <si>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</si>
  <si>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</si>
  <si>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</si>
  <si>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</si>
  <si>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</si>
  <si>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</si>
  <si>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</si>
  <si>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</si>
  <si>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</si>
  <si>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</si>
  <si>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</si>
  <si>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</si>
  <si>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</si>
  <si>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</si>
  <si>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</si>
  <si>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</si>
  <si>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</si>
  <si>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</si>
  <si>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</si>
  <si>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</si>
  <si>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</si>
  <si>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</si>
  <si>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</si>
  <si>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</si>
  <si>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</si>
  <si>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</si>
  <si>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</si>
  <si>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</si>
  <si>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</si>
  <si>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</si>
  <si>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</si>
  <si>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</si>
  <si>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</si>
  <si>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</si>
  <si>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</si>
  <si>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</si>
  <si>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</si>
  <si>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</si>
  <si>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</si>
  <si>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</si>
  <si>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</si>
  <si>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</si>
  <si>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</si>
  <si>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</si>
  <si>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</si>
  <si>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</si>
  <si>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</si>
  <si>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</si>
  <si>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</si>
  <si>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</si>
  <si>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</si>
  <si>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</si>
  <si>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</si>
  <si>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</si>
  <si>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</si>
  <si>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</si>
  <si>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</si>
  <si>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</si>
  <si>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</si>
  <si>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</si>
  <si>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</si>
  <si>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</si>
  <si>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</si>
  <si>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</si>
  <si>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</si>
  <si>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</si>
  <si>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</si>
  <si>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</si>
  <si>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</si>
  <si>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</si>
  <si>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</si>
  <si>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</si>
  <si>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</si>
  <si>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</si>
  <si>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</si>
  <si>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</si>
  <si>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</si>
  <si>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</si>
  <si>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</si>
  <si>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</si>
  <si>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</si>
  <si>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</si>
  <si>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</si>
  <si>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</si>
  <si>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</si>
  <si>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</si>
  <si>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</si>
  <si>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</si>
  <si>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</si>
  <si>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</si>
  <si>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</si>
  <si>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</si>
  <si>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</si>
  <si>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</si>
  <si>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</si>
  <si>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</si>
  <si>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</si>
  <si>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</si>
  <si>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</si>
  <si>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</si>
  <si>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</si>
  <si>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</si>
  <si>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</si>
  <si>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</si>
  <si>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</si>
  <si>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</si>
  <si>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</si>
  <si>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</si>
  <si>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</si>
  <si>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</si>
  <si>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</si>
  <si>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</si>
  <si>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</si>
  <si>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</si>
  <si>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</si>
  <si>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</si>
  <si>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</si>
  <si>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</si>
  <si>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</si>
  <si>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</si>
  <si>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</si>
  <si>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</si>
  <si>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</si>
  <si>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</si>
  <si>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</si>
  <si>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</si>
  <si>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</si>
  <si>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</si>
  <si>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</si>
  <si>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</si>
  <si>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</si>
  <si>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</si>
  <si>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</si>
  <si>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</si>
  <si>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</si>
  <si>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</si>
  <si>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</si>
  <si>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</si>
  <si>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</si>
  <si>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</si>
  <si>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</si>
  <si>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</si>
  <si>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</si>
  <si>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</si>
  <si>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</si>
  <si>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</si>
  <si>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</si>
  <si>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</si>
  <si>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</si>
  <si>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</si>
  <si>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</si>
  <si>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</si>
  <si>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</si>
  <si>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</si>
  <si>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</si>
  <si>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</si>
  <si>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</si>
  <si>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</si>
  <si>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</si>
  <si>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</si>
  <si>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</si>
  <si>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</si>
  <si>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</si>
  <si>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</si>
  <si>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</si>
  <si>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</si>
  <si>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</si>
  <si>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</si>
  <si>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</si>
  <si>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</si>
  <si>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</si>
  <si>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</si>
  <si>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</si>
  <si>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</si>
  <si>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</si>
  <si>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</si>
  <si>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</si>
  <si>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</si>
  <si>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</si>
  <si>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</si>
  <si>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</si>
  <si>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</si>
  <si>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</si>
  <si>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</si>
  <si>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</si>
  <si>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</si>
  <si>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</si>
  <si>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</si>
  <si>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</si>
  <si>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</si>
  <si>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</si>
  <si>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</si>
  <si>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</si>
  <si>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</si>
  <si>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</si>
  <si>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</si>
  <si>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</si>
  <si>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</si>
  <si>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</si>
  <si>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</si>
  <si>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</si>
  <si>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</si>
  <si>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</si>
  <si>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</si>
  <si>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</si>
  <si>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</si>
  <si>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</si>
  <si>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</si>
  <si>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</si>
  <si>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</si>
  <si>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</si>
  <si>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</si>
  <si>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</si>
  <si>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</si>
  <si>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</si>
  <si>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</si>
  <si>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</si>
  <si>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</si>
  <si>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</si>
  <si>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</si>
  <si>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</si>
  <si>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</si>
  <si>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</si>
  <si>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</si>
  <si>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</si>
  <si>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</si>
  <si>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</si>
  <si>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</si>
  <si>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</si>
  <si>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</si>
  <si>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</si>
  <si>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</si>
  <si>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</si>
  <si>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</si>
  <si>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</si>
  <si>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</si>
  <si>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</si>
  <si>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</si>
  <si>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</si>
  <si>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</si>
  <si>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</si>
  <si>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</si>
  <si>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</si>
  <si>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</si>
  <si>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</si>
  <si>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</si>
  <si>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</si>
  <si>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</si>
  <si>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</si>
  <si>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</si>
  <si>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</si>
  <si>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</si>
  <si>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</si>
  <si>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</si>
  <si>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</si>
  <si>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</si>
  <si>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</si>
  <si>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</si>
  <si>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</si>
  <si>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</si>
  <si>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</si>
  <si>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</si>
  <si>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</si>
  <si>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</si>
  <si>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</si>
  <si>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</si>
  <si>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</si>
  <si>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</si>
  <si>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</si>
  <si>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</si>
  <si>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</si>
  <si>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</si>
  <si>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</si>
  <si>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</si>
  <si>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</si>
  <si>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</si>
  <si>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</si>
  <si>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</si>
  <si>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</si>
  <si>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</si>
  <si>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</si>
  <si>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</si>
  <si>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</si>
  <si>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</si>
  <si>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</si>
  <si>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</si>
  <si>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</si>
  <si>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</si>
  <si>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</si>
  <si>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</si>
  <si>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</si>
  <si>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</si>
  <si>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</si>
  <si>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</si>
  <si>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</si>
  <si>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</si>
  <si>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</si>
  <si>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</si>
  <si>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</si>
  <si>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</si>
  <si>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</si>
  <si>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</si>
  <si>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</si>
  <si>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</si>
  <si>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</si>
  <si>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</si>
  <si>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</si>
  <si>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</si>
  <si>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</si>
  <si>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</si>
  <si>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</si>
  <si>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</si>
  <si>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</si>
  <si>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</si>
  <si>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</si>
  <si>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</si>
  <si>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</si>
  <si>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</si>
  <si>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</si>
  <si>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</si>
  <si>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</si>
  <si>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</si>
  <si>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</si>
  <si>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</si>
  <si>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</si>
  <si>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</si>
  <si>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</si>
  <si>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</si>
  <si>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</si>
  <si>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</si>
  <si>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</si>
  <si>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</si>
  <si>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</si>
  <si>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</si>
  <si>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</si>
  <si>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</si>
  <si>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</si>
  <si>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</si>
  <si>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</si>
  <si>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</si>
  <si>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</si>
  <si>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</si>
  <si>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</si>
  <si>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</si>
  <si>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</si>
  <si>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</si>
  <si>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</si>
  <si>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</si>
  <si>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</si>
  <si>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</si>
  <si>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</si>
  <si>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</si>
  <si>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</si>
  <si>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</si>
  <si>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</si>
  <si>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</si>
  <si>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</si>
  <si>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</si>
  <si>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</si>
  <si>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</si>
  <si>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</si>
  <si>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</si>
  <si>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</si>
  <si>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</si>
  <si>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</si>
  <si>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</si>
  <si>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</si>
  <si>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</si>
  <si>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</si>
  <si>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</si>
  <si>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</si>
  <si>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</si>
  <si>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</si>
  <si>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</si>
  <si>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</si>
  <si>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</si>
  <si>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</si>
  <si>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</si>
  <si>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</si>
  <si>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</si>
  <si>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</si>
  <si>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</si>
  <si>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</si>
  <si>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</si>
  <si>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</si>
  <si>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</si>
  <si>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</si>
  <si>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</si>
  <si>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</si>
  <si>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</si>
  <si>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</si>
  <si>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</si>
  <si>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</si>
  <si>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</si>
  <si>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</si>
  <si>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</si>
  <si>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</si>
  <si>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</si>
  <si>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</si>
  <si>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</si>
  <si>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</si>
  <si>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</si>
  <si>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</si>
  <si>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</si>
  <si>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</si>
  <si>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</si>
  <si>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</si>
  <si>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</si>
  <si>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</si>
  <si>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</si>
  <si>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</si>
  <si>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</si>
  <si>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</si>
  <si>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</si>
  <si>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</si>
  <si>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</si>
  <si>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</si>
  <si>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</si>
  <si>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</si>
  <si>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</si>
  <si>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</si>
  <si>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</si>
  <si>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</si>
  <si>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</si>
  <si>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</si>
  <si>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</si>
  <si>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</si>
  <si>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</si>
  <si>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</si>
  <si>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</si>
  <si>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</si>
  <si>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</si>
  <si>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</si>
  <si>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</si>
  <si>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</si>
  <si>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</si>
  <si>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</si>
  <si>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</si>
  <si>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</si>
  <si>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</si>
  <si>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</si>
  <si>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</si>
  <si>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</si>
  <si>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</si>
  <si>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</si>
  <si>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</si>
  <si>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</si>
  <si>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</si>
  <si>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</si>
  <si>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</si>
  <si>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</si>
  <si>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</si>
  <si>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</si>
  <si>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</si>
  <si>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</si>
  <si>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</si>
  <si>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</si>
  <si>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</si>
  <si>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</si>
  <si>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</si>
  <si>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</si>
  <si>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</si>
  <si>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</si>
  <si>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</si>
  <si>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</si>
  <si>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</si>
  <si>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</si>
  <si>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</si>
  <si>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</si>
  <si>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</si>
  <si>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</si>
  <si>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</si>
  <si>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</si>
  <si>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</si>
  <si>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</si>
  <si>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</si>
  <si>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</si>
  <si>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</si>
  <si>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</si>
  <si>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</si>
  <si>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</si>
  <si>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</si>
  <si>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</si>
  <si>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</si>
  <si>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</si>
  <si>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</si>
  <si>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</si>
  <si>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</si>
  <si>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</si>
  <si>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</si>
  <si>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</si>
  <si>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</si>
  <si>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</si>
  <si>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</si>
  <si>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</si>
  <si>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</si>
  <si>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</si>
  <si>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</si>
  <si>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</si>
  <si>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</si>
  <si>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</si>
  <si>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</si>
  <si>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</si>
  <si>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</si>
  <si>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</si>
  <si>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</si>
  <si>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</si>
  <si>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</si>
  <si>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</si>
  <si>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</si>
  <si>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</si>
  <si>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</si>
  <si>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</si>
  <si>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</si>
  <si>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</si>
  <si>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</si>
  <si>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</si>
  <si>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</si>
  <si>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</si>
  <si>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</si>
  <si>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</si>
  <si>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</si>
  <si>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</si>
  <si>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</si>
  <si>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</si>
  <si>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</si>
  <si>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</si>
  <si>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</si>
  <si>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</si>
  <si>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</si>
  <si>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</si>
  <si>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</si>
  <si>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</si>
  <si>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</si>
  <si>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</si>
  <si>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</si>
  <si>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</si>
  <si>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</si>
  <si>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</si>
  <si>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</si>
  <si>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</si>
  <si>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</si>
  <si>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</si>
  <si>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</si>
  <si>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</si>
  <si>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</si>
  <si>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</si>
  <si>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</si>
  <si>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</si>
  <si>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</si>
  <si>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</si>
  <si>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</si>
  <si>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</si>
  <si>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</si>
  <si>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</si>
  <si>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</si>
  <si>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</si>
  <si>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</si>
  <si>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</si>
  <si>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</si>
  <si>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</si>
  <si>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</si>
  <si>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</si>
  <si>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</si>
  <si>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</si>
  <si>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</si>
  <si>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</si>
  <si>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</si>
  <si>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</si>
  <si>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</si>
  <si>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</si>
  <si>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</si>
  <si>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</si>
  <si>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</si>
  <si>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</si>
  <si>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</si>
  <si>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</si>
  <si>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</si>
  <si>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</si>
  <si>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</si>
  <si>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</si>
  <si>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</si>
  <si>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</si>
  <si>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</si>
  <si>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</si>
  <si>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</si>
  <si>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</si>
  <si>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</si>
  <si>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</si>
  <si>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</si>
  <si>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</si>
  <si>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</si>
  <si>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</si>
  <si>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</si>
  <si>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</si>
  <si>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</si>
  <si>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</si>
  <si>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</si>
  <si>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</si>
  <si>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</si>
  <si>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</si>
  <si>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</si>
  <si>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</si>
  <si>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</si>
  <si>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</si>
  <si>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</si>
  <si>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</si>
  <si>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</si>
  <si>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</si>
  <si>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</si>
  <si>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</si>
  <si>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</si>
  <si>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</si>
  <si>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</si>
  <si>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</si>
  <si>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</si>
  <si>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</si>
  <si>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</si>
  <si>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</si>
  <si>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</si>
  <si>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</si>
  <si>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</si>
  <si>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</si>
  <si>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</si>
  <si>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</si>
  <si>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</si>
  <si>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</si>
  <si>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</si>
  <si>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</si>
  <si>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</si>
  <si>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</si>
  <si>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</si>
  <si>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</si>
  <si>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</si>
  <si>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</si>
  <si>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</si>
  <si>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</si>
  <si>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</si>
  <si>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</si>
  <si>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</si>
  <si>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</si>
  <si>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</si>
  <si>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</si>
  <si>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</si>
  <si>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</si>
  <si>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</si>
  <si>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</si>
  <si>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</si>
  <si>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</si>
  <si>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</si>
  <si>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</si>
  <si>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</si>
  <si>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</si>
  <si>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</si>
  <si>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</si>
  <si>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</si>
  <si>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</si>
  <si>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</si>
  <si>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</si>
  <si>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</si>
  <si>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</si>
  <si>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</si>
  <si>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</si>
  <si>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</si>
  <si>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</si>
  <si>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</si>
  <si>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</si>
  <si>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</si>
  <si>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</si>
  <si>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</si>
  <si>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</si>
  <si>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</si>
  <si>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</si>
  <si>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</si>
  <si>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</si>
  <si>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</si>
  <si>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</si>
  <si>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</si>
  <si>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</si>
  <si>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</si>
  <si>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</si>
  <si>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</si>
  <si>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</si>
  <si>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</si>
  <si>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</si>
  <si>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</si>
  <si>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</si>
  <si>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</si>
  <si>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</si>
  <si>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</si>
  <si>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</si>
  <si>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</si>
  <si>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</si>
  <si>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</si>
  <si>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</si>
  <si>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</si>
  <si>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</si>
  <si>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</si>
  <si>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</si>
  <si>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</si>
  <si>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</si>
  <si>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</si>
  <si>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</si>
  <si>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</si>
  <si>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</si>
  <si>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</si>
  <si>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</si>
  <si>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</si>
  <si>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</si>
  <si>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</si>
  <si>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</si>
  <si>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</si>
  <si>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</si>
  <si>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</si>
  <si>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</si>
  <si>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</si>
  <si>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</si>
  <si>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</si>
  <si>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</si>
  <si>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</si>
  <si>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</si>
  <si>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</si>
  <si>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</si>
  <si>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</si>
  <si>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</si>
  <si>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</si>
  <si>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</si>
  <si>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</si>
  <si>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</si>
  <si>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</si>
  <si>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</si>
  <si>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</si>
  <si>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</si>
  <si>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</si>
  <si>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</si>
  <si>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</si>
  <si>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</si>
  <si>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</si>
  <si>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</si>
  <si>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</si>
  <si>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</si>
  <si>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</si>
  <si>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</si>
  <si>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</si>
  <si>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</si>
  <si>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</si>
  <si>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</si>
  <si>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</si>
  <si>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</si>
  <si>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</si>
  <si>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</si>
  <si>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</si>
  <si>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</si>
  <si>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</si>
  <si>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</si>
  <si>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</si>
  <si>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</si>
  <si>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</si>
  <si>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</si>
  <si>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</si>
  <si>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</si>
  <si>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</si>
  <si>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</si>
  <si>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</si>
  <si>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</si>
  <si>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</si>
  <si>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</si>
  <si>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</si>
  <si>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</si>
  <si>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</si>
  <si>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</si>
  <si>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</si>
  <si>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</si>
  <si>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</si>
  <si>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</si>
  <si>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</si>
  <si>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</si>
  <si>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</si>
  <si>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</si>
  <si>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</si>
  <si>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</si>
  <si>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</si>
  <si>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</si>
  <si>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</si>
  <si>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</si>
  <si>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</si>
  <si>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</si>
  <si>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</si>
  <si>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</si>
  <si>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</si>
  <si>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</si>
  <si>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</si>
  <si>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</si>
  <si>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</si>
  <si>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</si>
  <si>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</si>
  <si>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</si>
  <si>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</si>
  <si>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</si>
  <si>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</si>
  <si>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</si>
  <si>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</si>
  <si>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</si>
  <si>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</si>
  <si>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</si>
  <si>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</si>
  <si>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</si>
  <si>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</si>
  <si>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</si>
  <si>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</si>
  <si>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</si>
  <si>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</si>
  <si>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</si>
  <si>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</si>
  <si>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</si>
  <si>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</si>
  <si>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</si>
  <si>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</si>
  <si>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</si>
  <si>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</si>
  <si>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</si>
  <si>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</si>
  <si>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</si>
  <si>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</si>
  <si>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</si>
  <si>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</si>
  <si>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</si>
  <si>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</si>
  <si>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</si>
  <si>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</si>
  <si>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</si>
  <si>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</si>
  <si>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</si>
  <si>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</si>
  <si>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</si>
  <si>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</si>
  <si>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</si>
  <si>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</si>
  <si>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</si>
  <si>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</si>
  <si>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</si>
  <si>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</si>
  <si>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</si>
  <si>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</si>
  <si>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</si>
  <si>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</si>
  <si>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</si>
  <si>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</si>
  <si>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</si>
  <si>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</si>
  <si>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</si>
  <si>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</si>
  <si>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</si>
  <si>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</si>
  <si>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</si>
  <si>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</si>
  <si>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</si>
  <si>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</si>
  <si>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</si>
  <si>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</si>
  <si>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</si>
  <si>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</si>
  <si>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</si>
  <si>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</si>
  <si>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</si>
  <si>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</si>
  <si>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</si>
  <si>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</si>
  <si>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</si>
  <si>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</si>
  <si>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</si>
  <si>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</si>
  <si>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</si>
  <si>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</si>
  <si>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</si>
  <si>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</si>
  <si>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</si>
  <si>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</si>
  <si>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</si>
  <si>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</si>
  <si>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</si>
  <si>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</si>
  <si>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</si>
  <si>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</si>
  <si>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</si>
  <si>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</si>
  <si>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</si>
  <si>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</si>
  <si>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</si>
  <si>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</si>
  <si>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</si>
  <si>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</si>
  <si>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</si>
  <si>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</si>
  <si>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</si>
  <si>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</si>
  <si>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</si>
  <si>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</si>
  <si>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</si>
  <si>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</si>
  <si>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</si>
  <si>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</si>
  <si>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</si>
  <si>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</si>
  <si>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</si>
  <si>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</si>
  <si>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</si>
  <si>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</si>
  <si>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</si>
  <si>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</si>
  <si>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</si>
  <si>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</si>
  <si>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</si>
  <si>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</si>
  <si>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</si>
  <si>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</si>
  <si>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</si>
  <si>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</si>
  <si>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</si>
  <si>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</si>
  <si>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</si>
  <si>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</si>
  <si>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</si>
  <si>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</si>
  <si>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</si>
  <si>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</si>
  <si>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</si>
  <si>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</si>
  <si>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</si>
  <si>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</si>
  <si>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</si>
  <si>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</si>
  <si>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</si>
  <si>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</si>
  <si>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</si>
  <si>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</si>
  <si>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</si>
  <si>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</si>
  <si>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</si>
  <si>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</si>
  <si>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</si>
  <si>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</si>
  <si>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</si>
  <si>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</si>
  <si>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</si>
  <si>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</si>
  <si>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</si>
  <si>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</si>
  <si>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</si>
  <si>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</si>
  <si>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</si>
  <si>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</si>
  <si>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</si>
  <si>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</si>
  <si>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</si>
  <si>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</si>
  <si>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</si>
  <si>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</si>
  <si>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</si>
  <si>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</si>
  <si>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</si>
  <si>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</si>
  <si>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</si>
  <si>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</si>
  <si>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</si>
  <si>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</si>
  <si>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</si>
  <si>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</si>
  <si>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</si>
  <si>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</si>
  <si>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</si>
  <si>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</si>
  <si>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</si>
  <si>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</si>
  <si>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</si>
  <si>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</si>
  <si>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</si>
  <si>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</si>
  <si>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</si>
  <si>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</si>
  <si>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</si>
  <si>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</si>
  <si>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</si>
  <si>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</si>
  <si>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</si>
  <si>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</si>
  <si>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</si>
  <si>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</si>
  <si>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</si>
  <si>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</si>
  <si>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</si>
  <si>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</si>
  <si>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</si>
  <si>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</si>
  <si>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</si>
  <si>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</si>
  <si>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</si>
  <si>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</si>
  <si>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</si>
  <si>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</si>
  <si>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</si>
  <si>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</si>
  <si>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</si>
  <si>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</si>
  <si>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</si>
  <si>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</si>
  <si>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</si>
  <si>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</si>
  <si>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</si>
  <si>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</si>
  <si>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</si>
  <si>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</si>
  <si>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</si>
  <si>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</si>
  <si>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</si>
  <si>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</si>
  <si>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</si>
  <si>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</si>
  <si>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</si>
  <si>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</si>
  <si>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</si>
  <si>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</si>
  <si>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</si>
  <si>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</si>
  <si>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</si>
  <si>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</si>
  <si>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</si>
  <si>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</si>
  <si>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</si>
  <si>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</si>
  <si>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</si>
  <si>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</si>
  <si>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</si>
  <si>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</si>
  <si>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</si>
  <si>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</si>
  <si>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</si>
  <si>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</si>
  <si>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</si>
  <si>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</si>
  <si>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</si>
  <si>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</si>
  <si>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</si>
  <si>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</si>
  <si>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</si>
  <si>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</si>
  <si>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</si>
  <si>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</si>
  <si>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</si>
  <si>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</si>
  <si>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</si>
  <si>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</si>
  <si>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</si>
  <si>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</si>
  <si>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</si>
  <si>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</si>
  <si>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</si>
  <si>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</si>
  <si>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</si>
  <si>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</si>
  <si>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</si>
  <si>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</si>
  <si>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</si>
  <si>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</si>
  <si>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</si>
  <si>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</si>
  <si>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</si>
  <si>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</si>
  <si>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</si>
  <si>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</si>
  <si>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</si>
  <si>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</si>
  <si>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</si>
  <si>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</si>
  <si>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</si>
  <si>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</si>
  <si>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</si>
  <si>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</si>
  <si>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</si>
  <si>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</si>
  <si>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</si>
  <si>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</si>
  <si>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</si>
  <si>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</si>
  <si>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</si>
  <si>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</si>
  <si>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</si>
  <si>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</si>
  <si>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</si>
  <si>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</si>
  <si>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</si>
  <si>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</si>
  <si>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</si>
  <si>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</si>
  <si>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</si>
  <si>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</si>
  <si>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</si>
  <si>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</si>
  <si>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</si>
  <si>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</si>
  <si>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</si>
  <si>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</si>
  <si>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</si>
  <si>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</si>
  <si>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</si>
  <si>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</si>
  <si>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</si>
  <si>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</si>
  <si>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</si>
  <si>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</si>
  <si>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</si>
  <si>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</si>
  <si>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</si>
  <si>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</si>
  <si>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</si>
  <si>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</si>
  <si>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</si>
  <si>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</si>
  <si>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</si>
  <si>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</si>
  <si>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</si>
  <si>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</si>
  <si>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</si>
  <si>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</si>
  <si>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</si>
  <si>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</si>
  <si>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</si>
  <si>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</si>
  <si>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</si>
  <si>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</si>
  <si>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</si>
  <si>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</si>
  <si>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</si>
  <si>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</si>
  <si>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</si>
  <si>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</si>
  <si>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</si>
  <si>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</si>
  <si>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</si>
  <si>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</si>
  <si>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</si>
  <si>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</si>
  <si>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</si>
  <si>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</si>
  <si>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</si>
  <si>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</si>
  <si>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</si>
  <si>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</si>
  <si>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</si>
  <si>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</si>
  <si>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</si>
  <si>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</si>
  <si>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</si>
  <si>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</si>
  <si>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</si>
  <si>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</si>
  <si>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</si>
  <si>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</si>
  <si>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</si>
  <si>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</si>
  <si>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</si>
  <si>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</si>
  <si>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</si>
  <si>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</si>
  <si>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</si>
  <si>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</si>
  <si>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</si>
  <si>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</si>
  <si>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</si>
  <si>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</si>
  <si>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</si>
  <si>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</si>
  <si>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</si>
  <si>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</si>
  <si>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</si>
  <si>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</si>
  <si>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</si>
  <si>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</si>
  <si>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</si>
  <si>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</si>
  <si>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</si>
  <si>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</si>
  <si>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</si>
  <si>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</si>
  <si>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</si>
  <si>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</si>
  <si>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</si>
  <si>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</si>
  <si>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</si>
  <si>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</si>
  <si>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</si>
  <si>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</si>
  <si>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</si>
  <si>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</si>
  <si>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</si>
  <si>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</si>
  <si>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</si>
  <si>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</si>
  <si>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</si>
  <si>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</si>
  <si>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</si>
  <si>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</si>
  <si>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</si>
  <si>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</si>
  <si>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</si>
  <si>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</si>
  <si>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</si>
  <si>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</si>
  <si>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</si>
  <si>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</si>
  <si>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</si>
  <si>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</si>
  <si>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</si>
  <si>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</si>
  <si>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</si>
  <si>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</si>
  <si>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</si>
  <si>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</si>
  <si>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</si>
  <si>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</si>
  <si>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</si>
  <si>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</si>
  <si>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</si>
  <si>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</si>
  <si>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</si>
  <si>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</si>
  <si>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</si>
  <si>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</si>
  <si>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</si>
  <si>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</si>
  <si>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</si>
  <si>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</si>
  <si>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</si>
  <si>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</si>
  <si>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</si>
  <si>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</si>
  <si>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</si>
  <si>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</si>
  <si>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</si>
  <si>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</si>
  <si>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</si>
  <si>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</si>
  <si>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</si>
  <si>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</si>
  <si>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</si>
  <si>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</si>
  <si>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</si>
  <si>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</si>
  <si>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</si>
  <si>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</si>
  <si>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</si>
  <si>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</si>
  <si>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</si>
  <si>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</si>
  <si>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</si>
  <si>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</si>
  <si>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</si>
  <si>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</si>
  <si>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</si>
  <si>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</si>
  <si>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</si>
  <si>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</si>
  <si>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</si>
  <si>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</si>
  <si>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</si>
  <si>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</si>
  <si>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</si>
  <si>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</si>
  <si>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</si>
  <si>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</si>
  <si>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</si>
  <si>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</si>
  <si>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</si>
  <si>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</si>
  <si>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</si>
  <si>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</si>
  <si>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</si>
  <si>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</si>
  <si>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</si>
  <si>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</si>
  <si>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</si>
  <si>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</si>
  <si>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</si>
  <si>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</si>
  <si>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</si>
  <si>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</si>
  <si>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</si>
  <si>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</si>
  <si>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</si>
  <si>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</si>
  <si>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</si>
  <si>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</si>
  <si>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</si>
  <si>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</si>
  <si>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</si>
  <si>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</si>
  <si>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</si>
  <si>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</si>
  <si>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</si>
  <si>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</si>
  <si>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</si>
  <si>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</si>
  <si>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</si>
  <si>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</si>
  <si>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</si>
  <si>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</si>
  <si>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</si>
  <si>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</si>
  <si>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</si>
  <si>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</si>
  <si>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</si>
  <si>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</si>
  <si>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</si>
  <si>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</si>
  <si>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</si>
  <si>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</si>
  <si>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</si>
  <si>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</si>
  <si>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</si>
  <si>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</si>
  <si>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</si>
  <si>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</si>
  <si>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</si>
  <si>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</si>
  <si>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</si>
  <si>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</si>
  <si>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</si>
  <si>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</si>
  <si>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</si>
  <si>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</si>
  <si>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</si>
  <si>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</si>
  <si>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</si>
  <si>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</si>
  <si>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</si>
  <si>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</si>
  <si>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</si>
  <si>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</si>
  <si>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</si>
  <si>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</si>
  <si>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</si>
  <si>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</si>
  <si>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</si>
  <si>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</si>
  <si>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</si>
  <si>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</si>
  <si>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</si>
  <si>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</si>
  <si>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</si>
  <si>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</si>
  <si>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</si>
  <si>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</si>
  <si>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</si>
  <si>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</si>
  <si>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</si>
  <si>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</si>
  <si>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</si>
  <si>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</si>
  <si>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</si>
  <si>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</si>
  <si>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</si>
  <si>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</si>
  <si>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</si>
  <si>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</si>
  <si>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</si>
  <si>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</si>
  <si>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</si>
  <si>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</si>
  <si>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</si>
  <si>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</si>
  <si>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</si>
  <si>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</si>
  <si>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</si>
  <si>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</si>
  <si>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</si>
  <si>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</si>
  <si>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</si>
  <si>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</si>
  <si>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</si>
  <si>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</si>
  <si>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</si>
  <si>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</si>
  <si>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</si>
  <si>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</si>
  <si>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</si>
  <si>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</si>
  <si>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</si>
  <si>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</si>
  <si>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</si>
  <si>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</si>
  <si>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</si>
  <si>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</si>
  <si>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</si>
  <si>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</si>
  <si>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</si>
  <si>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</si>
  <si>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</si>
  <si>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</si>
  <si>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</si>
  <si>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</si>
  <si>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</si>
  <si>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</si>
  <si>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</si>
  <si>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</si>
  <si>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</si>
  <si>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</si>
  <si>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</si>
  <si>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</si>
  <si>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</si>
  <si>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</si>
  <si>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</si>
  <si>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</si>
  <si>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</si>
  <si>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</si>
  <si>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</si>
  <si>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</si>
  <si>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</si>
  <si>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</si>
  <si>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</si>
  <si>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</si>
  <si>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</si>
  <si>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</si>
  <si>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</si>
  <si>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</si>
  <si>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</si>
  <si>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</si>
  <si>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</si>
  <si>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</si>
  <si>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</si>
  <si>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</si>
  <si>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</si>
  <si>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</si>
  <si>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</si>
  <si>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</si>
  <si>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</si>
  <si>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</si>
  <si>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</si>
  <si>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</si>
  <si>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</si>
  <si>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</si>
  <si>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</si>
  <si>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</si>
  <si>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</si>
  <si>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</si>
  <si>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</si>
  <si>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</si>
  <si>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</si>
  <si>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</si>
  <si>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</si>
  <si>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</si>
  <si>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</si>
  <si>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</si>
  <si>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</si>
  <si>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</si>
  <si>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</si>
  <si>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</si>
  <si>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</si>
  <si>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</si>
  <si>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</si>
  <si>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</si>
  <si>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</si>
  <si>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</si>
  <si>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</si>
  <si>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</si>
  <si>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</si>
  <si>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</si>
  <si>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</si>
  <si>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</si>
  <si>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</si>
  <si>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</si>
  <si>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</si>
  <si>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</si>
  <si>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</si>
  <si>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</si>
  <si>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</si>
  <si>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</si>
  <si>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</si>
  <si>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</si>
  <si>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</si>
  <si>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</si>
  <si>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</si>
  <si>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</si>
  <si>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</si>
  <si>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</si>
  <si>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</si>
  <si>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</si>
  <si>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</si>
  <si>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</si>
  <si>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</si>
  <si>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</si>
  <si>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</si>
  <si>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</si>
  <si>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</si>
  <si>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</si>
  <si>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</si>
  <si>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</si>
  <si>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</si>
  <si>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</si>
  <si>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</si>
  <si>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</si>
  <si>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</si>
  <si>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</si>
  <si>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</si>
  <si>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</si>
  <si>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</si>
  <si>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</si>
  <si>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</si>
  <si>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</si>
  <si>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</si>
  <si>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</si>
  <si>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</si>
  <si>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</si>
  <si>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</si>
  <si>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</si>
  <si>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</si>
  <si>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</si>
  <si>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</si>
  <si>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</si>
  <si>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</si>
  <si>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</si>
  <si>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</si>
  <si>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</si>
  <si>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</si>
  <si>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</si>
  <si>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</si>
  <si>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</si>
  <si>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</si>
  <si>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</si>
  <si>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</si>
  <si>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</si>
  <si>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</si>
  <si>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</si>
  <si>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</si>
  <si>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</si>
  <si>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</si>
  <si>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</si>
  <si>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</si>
  <si>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</si>
  <si>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</si>
  <si>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</si>
  <si>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</si>
  <si>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</si>
  <si>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</si>
  <si>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</si>
  <si>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</si>
  <si>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</si>
  <si>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</si>
  <si>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</si>
  <si>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</si>
  <si>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</si>
  <si>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</si>
  <si>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</si>
  <si>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</si>
  <si>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</si>
  <si>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</si>
  <si>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</si>
  <si>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</si>
  <si>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</si>
  <si>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</si>
  <si>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</si>
  <si>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</si>
  <si>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</si>
  <si>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</si>
  <si>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</si>
  <si>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</si>
  <si>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</si>
  <si>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</si>
  <si>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</si>
  <si>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</si>
  <si>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</si>
  <si>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</si>
  <si>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</si>
  <si>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</si>
  <si>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</si>
  <si>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</si>
  <si>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</si>
  <si>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</si>
  <si>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</si>
  <si>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</si>
  <si>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</si>
  <si>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</si>
  <si>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</si>
  <si>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</si>
  <si>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</si>
  <si>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</si>
  <si>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</si>
  <si>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</si>
  <si>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</si>
  <si>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</si>
  <si>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</si>
  <si>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</si>
  <si>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</si>
  <si>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</si>
  <si>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</si>
  <si>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</si>
  <si>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</si>
  <si>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</si>
  <si>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</si>
  <si>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</si>
  <si>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</si>
  <si>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</si>
  <si>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</si>
  <si>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</si>
  <si>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</si>
  <si>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</si>
  <si>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</si>
  <si>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</si>
  <si>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</si>
  <si>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</si>
  <si>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</si>
  <si>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</si>
  <si>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</si>
  <si>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</si>
  <si>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</si>
  <si>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</si>
  <si>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</si>
  <si>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</si>
  <si>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</si>
  <si>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</si>
  <si>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</si>
  <si>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</si>
  <si>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</si>
  <si>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</si>
  <si>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</si>
  <si>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</si>
  <si>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</si>
  <si>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</si>
  <si>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</si>
  <si>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</si>
  <si>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</si>
  <si>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</si>
  <si>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</si>
  <si>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</si>
  <si>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</si>
  <si>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</si>
  <si>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</si>
  <si>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</si>
  <si>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</si>
  <si>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</si>
  <si>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</si>
  <si>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</si>
  <si>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</si>
  <si>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</si>
  <si>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</si>
  <si>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</si>
  <si>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</si>
  <si>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</si>
  <si>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</si>
  <si>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</si>
  <si>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</si>
  <si>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</si>
  <si>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</si>
  <si>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</si>
  <si>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</si>
  <si>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</si>
  <si>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</si>
  <si>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</si>
  <si>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</si>
  <si>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</si>
  <si>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</si>
  <si>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</si>
  <si>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</si>
  <si>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</si>
  <si>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</si>
  <si>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</si>
  <si>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</si>
  <si>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</si>
  <si>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</si>
  <si>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</si>
  <si>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</si>
  <si>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</si>
  <si>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</si>
  <si>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</si>
  <si>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</si>
  <si>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</si>
  <si>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</si>
  <si>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</si>
  <si>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</si>
  <si>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</si>
  <si>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</si>
  <si>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</si>
  <si>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</si>
  <si>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</si>
  <si>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</si>
  <si>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</si>
  <si>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</si>
  <si>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</si>
  <si>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</si>
  <si>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</si>
  <si>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</si>
  <si>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</si>
  <si>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</si>
  <si>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</si>
  <si>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</si>
  <si>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</si>
  <si>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</si>
  <si>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</si>
  <si>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</si>
  <si>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</si>
  <si>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</si>
  <si>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</si>
  <si>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</si>
  <si>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</si>
  <si>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</si>
  <si>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</si>
  <si>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</si>
  <si>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</si>
  <si>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</si>
  <si>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</si>
  <si>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</si>
  <si>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</si>
  <si>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</si>
  <si>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</si>
  <si>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</si>
  <si>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</si>
  <si>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</si>
  <si>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</si>
  <si>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</si>
  <si>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</si>
  <si>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</si>
  <si>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</si>
  <si>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</si>
  <si>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</si>
  <si>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</si>
  <si>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</si>
  <si>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</si>
  <si>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</si>
  <si>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</si>
  <si>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</si>
  <si>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</si>
  <si>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</si>
  <si>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</si>
  <si>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</si>
  <si>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</si>
  <si>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</si>
  <si>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</si>
  <si>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</si>
  <si>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</si>
  <si>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</si>
  <si>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</si>
  <si>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</si>
  <si>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</si>
  <si>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</si>
  <si>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</si>
  <si>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</si>
  <si>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</si>
  <si>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</si>
  <si>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</si>
  <si>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</si>
  <si>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</si>
  <si>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</si>
  <si>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</si>
  <si>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</si>
  <si>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</si>
  <si>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</si>
  <si>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</si>
  <si>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</si>
  <si>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</si>
  <si>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</si>
  <si>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</si>
  <si>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</si>
  <si>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</si>
  <si>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</si>
  <si>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</si>
  <si>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</si>
  <si>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</si>
  <si>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</si>
  <si>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</si>
  <si>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</si>
  <si>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</si>
  <si>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</si>
  <si>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</si>
  <si>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</si>
  <si>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</si>
  <si>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</si>
  <si>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</si>
  <si>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</si>
  <si>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</si>
  <si>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</si>
  <si>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</si>
  <si>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</si>
  <si>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</si>
  <si>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</si>
  <si>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</si>
  <si>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</si>
  <si>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</si>
  <si>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</si>
  <si>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</si>
  <si>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</si>
  <si>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</si>
  <si>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</si>
  <si>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</si>
  <si>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</si>
  <si>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</si>
  <si>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</si>
  <si>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</si>
  <si>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</si>
  <si>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</si>
  <si>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</si>
  <si>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</si>
  <si>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</si>
  <si>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</si>
  <si>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</si>
  <si>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</si>
  <si>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</si>
  <si>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</si>
  <si>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</si>
  <si>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</si>
  <si>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</si>
  <si>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</si>
  <si>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</si>
  <si>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</si>
  <si>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</si>
  <si>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</si>
  <si>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</si>
  <si>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</si>
  <si>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</si>
  <si>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</si>
  <si>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</si>
  <si>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</si>
  <si>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</si>
  <si>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</si>
  <si>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</si>
  <si>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</si>
  <si>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</si>
  <si>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</si>
  <si>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</si>
  <si>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</si>
  <si>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</si>
  <si>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</si>
  <si>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</si>
  <si>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</si>
  <si>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</si>
  <si>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</si>
  <si>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</si>
  <si>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</si>
  <si>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</si>
  <si>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</si>
  <si>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</si>
  <si>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</si>
  <si>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</si>
  <si>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</si>
  <si>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</si>
  <si>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</si>
  <si>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</si>
  <si>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</si>
  <si>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</si>
  <si>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</si>
  <si>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</si>
  <si>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</si>
  <si>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</si>
  <si>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</si>
  <si>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</si>
  <si>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</si>
  <si>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</si>
  <si>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</si>
  <si>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</si>
  <si>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</si>
  <si>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</si>
  <si>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</si>
  <si>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</si>
  <si>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</si>
  <si>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</si>
  <si>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</si>
  <si>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</si>
  <si>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</si>
  <si>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</si>
  <si>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</si>
  <si>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</si>
  <si>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</si>
  <si>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</si>
  <si>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</si>
  <si>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</si>
  <si>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</si>
  <si>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</si>
  <si>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</si>
  <si>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</si>
  <si>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</si>
  <si>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</si>
  <si>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</si>
  <si>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</si>
  <si>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</si>
  <si>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</si>
  <si>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</si>
  <si>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</si>
  <si>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</si>
  <si>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</si>
  <si>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</si>
  <si>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</si>
  <si>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</si>
  <si>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</si>
  <si>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</si>
  <si>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</si>
  <si>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</si>
  <si>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</si>
  <si>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</si>
  <si>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</si>
  <si>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</si>
  <si>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</si>
  <si>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</si>
  <si>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</si>
  <si>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</si>
  <si>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</si>
  <si>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</si>
  <si>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</si>
  <si>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</si>
  <si>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</si>
  <si>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</si>
  <si>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</si>
  <si>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</si>
  <si>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</si>
  <si>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</si>
  <si>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</si>
  <si>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</si>
  <si>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</si>
  <si>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</si>
  <si>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</si>
  <si>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</si>
  <si>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</si>
  <si>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</si>
  <si>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</si>
  <si>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</si>
  <si>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</si>
  <si>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</si>
  <si>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</si>
  <si>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</si>
  <si>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</si>
  <si>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</si>
  <si>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</si>
  <si>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</si>
  <si>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</si>
  <si>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</si>
  <si>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</si>
  <si>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</si>
  <si>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</si>
  <si>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</si>
  <si>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</si>
  <si>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</si>
  <si>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</si>
  <si>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</si>
  <si>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</si>
  <si>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</si>
  <si>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</si>
  <si>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</si>
  <si>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</si>
  <si>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</si>
  <si>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</si>
  <si>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</si>
  <si>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</si>
  <si>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</si>
  <si>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</si>
  <si>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</si>
  <si>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</si>
  <si>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</si>
  <si>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</si>
  <si>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</si>
  <si>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</si>
  <si>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</si>
  <si>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</si>
  <si>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</si>
  <si>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</si>
  <si>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</si>
  <si>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</si>
  <si>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</si>
  <si>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</si>
  <si>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</si>
  <si>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</si>
  <si>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</si>
  <si>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</si>
  <si>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</si>
  <si>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</si>
  <si>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</si>
  <si>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</si>
  <si>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</si>
  <si>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</si>
  <si>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</si>
  <si>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</si>
  <si>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</si>
  <si>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</si>
  <si>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</si>
  <si>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</si>
  <si>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</si>
  <si>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</si>
  <si>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</si>
  <si>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</si>
  <si>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</si>
  <si>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</si>
  <si>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</si>
  <si>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</si>
  <si>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</si>
  <si>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</si>
  <si>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</si>
  <si>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</si>
  <si>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</si>
  <si>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</si>
  <si>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</si>
  <si>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</si>
  <si>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</si>
  <si>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</si>
  <si>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</si>
  <si>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</si>
  <si>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</si>
  <si>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</si>
  <si>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</si>
  <si>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</si>
  <si>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</si>
  <si>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</si>
  <si>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</si>
  <si>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</si>
  <si>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</si>
  <si>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</si>
  <si>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</si>
  <si>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</si>
  <si>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</si>
  <si>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</si>
  <si>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</si>
  <si>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</si>
  <si>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</si>
  <si>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</si>
  <si>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</si>
  <si>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</si>
  <si>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</si>
  <si>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</si>
  <si>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</si>
  <si>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</si>
  <si>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</si>
  <si>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</si>
  <si>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</si>
  <si>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</si>
  <si>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</si>
  <si>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</si>
  <si>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</si>
  <si>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</si>
  <si>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</si>
  <si>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</si>
  <si>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</si>
  <si>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</si>
  <si>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</si>
  <si>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</si>
  <si>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</si>
  <si>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</si>
  <si>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</si>
  <si>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</si>
  <si>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</si>
  <si>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</si>
  <si>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</si>
  <si>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</si>
  <si>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</si>
  <si>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</si>
  <si>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</si>
  <si>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</si>
  <si>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</si>
  <si>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</si>
  <si>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</si>
  <si>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</si>
  <si>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</si>
  <si>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</si>
  <si>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</si>
  <si>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</si>
  <si>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</si>
  <si>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</si>
  <si>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</si>
  <si>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</si>
  <si>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</si>
  <si>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</si>
  <si>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</si>
  <si>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</si>
  <si>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</si>
  <si>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</si>
  <si>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</si>
  <si>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</si>
  <si>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</si>
  <si>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</si>
  <si>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</si>
  <si>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</si>
  <si>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</si>
  <si>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</si>
  <si>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</si>
  <si>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</si>
  <si>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</si>
  <si>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</si>
  <si>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</si>
  <si>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</si>
  <si>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</si>
  <si>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</si>
  <si>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</si>
  <si>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</si>
  <si>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</si>
  <si>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</si>
  <si>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</si>
  <si>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</si>
  <si>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</si>
  <si>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</si>
  <si>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</si>
  <si>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</si>
  <si>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</si>
  <si>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</si>
  <si>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</si>
  <si>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</si>
  <si>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</si>
  <si>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</si>
  <si>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</si>
  <si>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</si>
  <si>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</si>
  <si>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</si>
  <si>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</si>
  <si>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</si>
  <si>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</si>
  <si>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</si>
  <si>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</si>
  <si>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</si>
  <si>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</si>
  <si>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</si>
  <si>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</si>
  <si>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</si>
  <si>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</si>
  <si>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</si>
  <si>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</si>
  <si>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</si>
  <si>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</si>
  <si>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</si>
  <si>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</si>
  <si>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</si>
  <si>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</si>
  <si>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</si>
  <si>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</si>
  <si>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</si>
  <si>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</si>
  <si>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</si>
  <si>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</si>
  <si>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</si>
  <si>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</si>
  <si>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</si>
  <si>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</si>
  <si>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</si>
  <si>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</si>
  <si>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</si>
  <si>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</si>
  <si>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</si>
  <si>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</si>
  <si>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</si>
  <si>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</si>
  <si>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</si>
  <si>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</si>
  <si>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</si>
  <si>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</si>
  <si>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</si>
  <si>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</si>
  <si>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</si>
  <si>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</si>
  <si>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</si>
  <si>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</si>
  <si>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</si>
  <si>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</si>
  <si>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</si>
  <si>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</si>
  <si>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</si>
  <si>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</si>
  <si>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</si>
  <si>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</si>
  <si>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</si>
  <si>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</si>
  <si>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</si>
  <si>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</si>
  <si>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</si>
  <si>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</si>
  <si>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</si>
  <si>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</si>
  <si>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</si>
  <si>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</si>
  <si>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</si>
  <si>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</si>
  <si>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</si>
  <si>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</si>
  <si>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</si>
  <si>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</si>
  <si>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</si>
  <si>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</si>
  <si>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</si>
  <si>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</si>
  <si>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</si>
  <si>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</si>
  <si>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</si>
  <si>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</si>
  <si>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</si>
  <si>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</si>
  <si>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</si>
  <si>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</si>
  <si>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</si>
  <si>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</si>
  <si>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</si>
  <si>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</si>
  <si>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</si>
  <si>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</si>
  <si>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</si>
  <si>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</si>
  <si>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</si>
  <si>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</si>
  <si>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</si>
  <si>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</si>
  <si>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</si>
  <si>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</si>
  <si>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</si>
  <si>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</si>
  <si>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</si>
  <si>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</si>
  <si>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</si>
  <si>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</si>
  <si>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</si>
  <si>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</si>
  <si>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</si>
  <si>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</si>
  <si>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</si>
  <si>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</si>
  <si>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</si>
  <si>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</si>
  <si>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</si>
  <si>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</si>
  <si>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</si>
  <si>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</si>
  <si>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</si>
  <si>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</si>
  <si>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</si>
  <si>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</si>
  <si>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</si>
  <si>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</si>
  <si>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</si>
  <si>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</si>
  <si>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</si>
  <si>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</si>
  <si>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</si>
  <si>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</si>
  <si>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</si>
  <si>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</si>
  <si>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</si>
  <si>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</si>
  <si>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</si>
  <si>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</si>
  <si>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</si>
  <si>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</si>
  <si>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</si>
  <si>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</si>
  <si>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</si>
  <si>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</si>
  <si>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</si>
  <si>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</si>
  <si>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</si>
  <si>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</si>
  <si>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</si>
  <si>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</si>
  <si>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</si>
  <si>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</si>
  <si>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</si>
  <si>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</si>
  <si>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</si>
  <si>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</si>
  <si>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</si>
  <si>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</si>
  <si>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</si>
  <si>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</si>
  <si>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</si>
  <si>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</si>
  <si>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</si>
  <si>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</si>
  <si>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</si>
  <si>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</si>
  <si>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</si>
  <si>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</si>
  <si>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</si>
  <si>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</si>
  <si>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</si>
  <si>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</si>
  <si>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</si>
  <si>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</si>
  <si>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</si>
  <si>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</si>
  <si>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</si>
  <si>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</si>
  <si>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</si>
  <si>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</si>
  <si>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</si>
  <si>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</si>
  <si>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</si>
  <si>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</si>
  <si>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</si>
  <si>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</si>
  <si>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</si>
  <si>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</si>
  <si>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</si>
  <si>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</si>
  <si>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</si>
  <si>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</si>
  <si>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</si>
  <si>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</si>
  <si>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</si>
  <si>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</si>
  <si>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</si>
  <si>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</si>
  <si>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</si>
  <si>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</si>
  <si>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</si>
  <si>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</si>
  <si>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</si>
  <si>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</si>
  <si>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</si>
  <si>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</si>
  <si>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</si>
  <si>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</si>
  <si>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</si>
  <si>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</si>
  <si>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</si>
  <si>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</si>
  <si>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</si>
  <si>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</si>
  <si>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</si>
  <si>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</si>
  <si>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</si>
  <si>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</si>
  <si>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</si>
  <si>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</si>
  <si>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</si>
  <si>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</si>
  <si>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</si>
  <si>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</si>
  <si>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</si>
  <si>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</si>
  <si>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</si>
  <si>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</si>
  <si>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</si>
  <si>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</si>
  <si>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</si>
  <si>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</si>
  <si>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</si>
  <si>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</si>
  <si>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</si>
  <si>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</si>
  <si>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</si>
  <si>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</si>
  <si>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</si>
  <si>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</si>
  <si>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</si>
  <si>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</si>
  <si>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</si>
  <si>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</si>
  <si>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</si>
  <si>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</si>
  <si>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</si>
  <si>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</si>
  <si>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</si>
  <si>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</si>
  <si>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</si>
  <si>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</si>
  <si>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</si>
  <si>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</si>
  <si>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</si>
  <si>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</si>
  <si>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</si>
  <si>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</si>
  <si>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</si>
  <si>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</si>
  <si>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</si>
  <si>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</si>
  <si>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</si>
  <si>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</si>
  <si>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</si>
  <si>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</si>
  <si>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</si>
  <si>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</si>
  <si>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</si>
  <si>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</si>
  <si>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</si>
  <si>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</si>
  <si>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</si>
  <si>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</si>
  <si>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</si>
  <si>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</si>
  <si>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</si>
  <si>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</si>
  <si>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</si>
  <si>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</si>
  <si>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</si>
  <si>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</si>
  <si>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</si>
  <si>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</si>
  <si>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</si>
  <si>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</si>
  <si>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</si>
  <si>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</si>
  <si>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</si>
  <si>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</si>
  <si>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</si>
  <si>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</si>
  <si>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</si>
  <si>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</si>
  <si>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</si>
  <si>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</si>
  <si>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</si>
  <si>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</si>
  <si>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</si>
  <si>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</si>
  <si>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</si>
  <si>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</si>
  <si>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</si>
  <si>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</si>
  <si>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</si>
  <si>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</si>
  <si>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</si>
  <si>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</si>
  <si>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</si>
  <si>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</si>
  <si>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</si>
  <si>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</si>
  <si>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</si>
  <si>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</si>
  <si>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</si>
  <si>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</si>
  <si>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</si>
  <si>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</si>
  <si>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</si>
  <si>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</si>
  <si>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</si>
  <si>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</si>
  <si>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</si>
  <si>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</si>
  <si>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</si>
  <si>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</si>
  <si>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</si>
  <si>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</si>
  <si>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</si>
  <si>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</si>
  <si>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</si>
  <si>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</si>
  <si>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</si>
  <si>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</si>
  <si>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</si>
  <si>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</si>
  <si>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</si>
  <si>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</si>
  <si>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</si>
  <si>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</si>
  <si>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</si>
  <si>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</si>
  <si>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</si>
  <si>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</si>
  <si>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</si>
  <si>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</si>
  <si>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</si>
  <si>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</si>
  <si>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</si>
  <si>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</si>
  <si>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</si>
  <si>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</si>
  <si>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</si>
  <si>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</si>
  <si>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</si>
  <si>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</si>
  <si>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</si>
  <si>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</si>
  <si>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</si>
  <si>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</si>
  <si>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</si>
  <si>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</si>
  <si>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</si>
  <si>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</si>
  <si>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</si>
  <si>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</si>
  <si>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</si>
  <si>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</si>
  <si>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</si>
  <si>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</si>
  <si>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</si>
  <si>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</si>
  <si>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</si>
  <si>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</si>
  <si>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</si>
  <si>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</si>
  <si>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</si>
  <si>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</si>
  <si>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</si>
  <si>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</si>
  <si>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</si>
  <si>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</si>
  <si>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</si>
  <si>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</si>
  <si>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</si>
  <si>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</si>
  <si>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</si>
  <si>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</si>
  <si>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</si>
  <si>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</si>
  <si>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</si>
  <si>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</si>
  <si>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</si>
  <si>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</si>
  <si>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</si>
  <si>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</si>
  <si>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</si>
  <si>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</si>
  <si>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</si>
  <si>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</si>
  <si>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</si>
  <si>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</si>
  <si>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</si>
  <si>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</si>
  <si>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</si>
  <si>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</si>
  <si>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</si>
  <si>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</si>
  <si>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</si>
  <si>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</si>
  <si>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</si>
  <si>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</si>
  <si>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</si>
  <si>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</si>
  <si>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</si>
  <si>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</si>
  <si>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</si>
  <si>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</si>
  <si>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</si>
  <si>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</si>
  <si>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</si>
  <si>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</si>
  <si>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</si>
  <si>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</si>
  <si>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</si>
  <si>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</si>
  <si>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</si>
  <si>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</si>
  <si>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</si>
  <si>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</si>
  <si>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</si>
  <si>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</si>
  <si>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</si>
  <si>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</si>
  <si>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</si>
  <si>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</si>
  <si>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</si>
  <si>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</si>
  <si>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</si>
  <si>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</si>
  <si>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</si>
  <si>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</si>
  <si>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</si>
  <si>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</si>
  <si>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</si>
  <si>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</si>
  <si>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</si>
  <si>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</si>
  <si>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</si>
  <si>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</si>
  <si>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</si>
  <si>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</si>
  <si>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</si>
  <si>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</si>
  <si>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</si>
  <si>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</si>
  <si>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</si>
  <si>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</si>
  <si>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</si>
  <si>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</si>
  <si>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</si>
  <si>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</si>
  <si>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</si>
  <si>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</si>
  <si>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</si>
  <si>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</si>
  <si>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</si>
  <si>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</si>
  <si>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</si>
  <si>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</si>
  <si>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</si>
  <si>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</si>
  <si>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</si>
  <si>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</si>
  <si>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</si>
  <si>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</si>
  <si>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</si>
  <si>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</si>
  <si>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</si>
  <si>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</si>
  <si>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</si>
  <si>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</si>
  <si>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</si>
  <si>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</si>
  <si>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</si>
  <si>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</si>
  <si>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</si>
  <si>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</si>
  <si>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</si>
  <si>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</si>
  <si>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</si>
  <si>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</si>
  <si>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</si>
  <si>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</si>
  <si>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</si>
  <si>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</si>
  <si>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</si>
  <si>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</si>
  <si>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</si>
  <si>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</si>
  <si>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</si>
  <si>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</si>
  <si>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</si>
  <si>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</si>
  <si>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</si>
  <si>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</si>
  <si>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</si>
  <si>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</si>
  <si>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</si>
  <si>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</si>
  <si>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</si>
  <si>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</si>
  <si>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</si>
  <si>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</si>
  <si>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</si>
  <si>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</si>
  <si>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</si>
  <si>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</si>
  <si>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</si>
  <si>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</si>
  <si>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</si>
  <si>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</si>
  <si>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</si>
  <si>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</si>
  <si>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</si>
  <si>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</si>
  <si>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</si>
  <si>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</si>
  <si>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</si>
  <si>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</si>
  <si>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</si>
  <si>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</si>
  <si>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</si>
  <si>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</si>
  <si>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</si>
  <si>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</si>
  <si>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</si>
  <si>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</si>
  <si>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</si>
  <si>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</si>
  <si>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</si>
  <si>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</si>
  <si>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</si>
  <si>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</si>
  <si>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</si>
  <si>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</si>
  <si>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</si>
  <si>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</si>
  <si>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</si>
  <si>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</si>
  <si>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</si>
  <si>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</si>
  <si>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</si>
  <si>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</si>
  <si>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</si>
  <si>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</si>
  <si>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</si>
  <si>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</si>
  <si>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</si>
  <si>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</si>
  <si>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</si>
  <si>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</si>
  <si>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</si>
  <si>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</si>
  <si>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</si>
  <si>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</si>
  <si>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</si>
  <si>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</si>
  <si>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</si>
  <si>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</si>
  <si>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</si>
  <si>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</si>
  <si>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</si>
  <si>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</si>
  <si>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</si>
  <si>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</si>
  <si>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</si>
  <si>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</si>
  <si>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</si>
  <si>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</si>
  <si>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</si>
  <si>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</si>
  <si>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</si>
  <si>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</si>
  <si>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</si>
  <si>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</si>
  <si>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</si>
  <si>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</si>
  <si>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</si>
  <si>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</si>
  <si>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</si>
  <si>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</si>
  <si>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</si>
  <si>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</si>
  <si>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</si>
  <si>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</si>
  <si>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</si>
  <si>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</si>
  <si>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</si>
  <si>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</si>
  <si>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</si>
  <si>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</si>
  <si>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</si>
  <si>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</si>
  <si>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</si>
  <si>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</si>
  <si>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</si>
  <si>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</si>
  <si>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</si>
  <si>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</si>
  <si>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</si>
  <si>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</si>
  <si>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</si>
  <si>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</si>
  <si>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</si>
  <si>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</si>
  <si>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</si>
  <si>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</si>
  <si>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</si>
  <si>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</si>
  <si>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</si>
  <si>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</si>
  <si>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</si>
  <si>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</si>
  <si>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</si>
  <si>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</si>
  <si>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</si>
  <si>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</si>
  <si>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</si>
  <si>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</si>
  <si>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</si>
  <si>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</si>
  <si>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</si>
  <si>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</si>
  <si>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</si>
  <si>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</si>
  <si>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</si>
  <si>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</si>
  <si>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</si>
  <si>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</si>
  <si>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</si>
  <si>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</si>
  <si>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</si>
  <si>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</si>
  <si>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</si>
  <si>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</si>
  <si>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</si>
  <si>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</si>
  <si>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</si>
  <si>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</si>
  <si>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</si>
  <si>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</si>
  <si>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</si>
  <si>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</si>
  <si>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</si>
  <si>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</si>
  <si>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</si>
  <si>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</si>
  <si>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</si>
  <si>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</si>
  <si>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</si>
  <si>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</si>
  <si>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</si>
  <si>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</si>
  <si>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</si>
  <si>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</si>
  <si>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</si>
  <si>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</si>
  <si>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</si>
  <si>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</si>
  <si>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</si>
  <si>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</si>
  <si>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</si>
  <si>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</si>
  <si>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</si>
  <si>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</si>
  <si>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</si>
  <si>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</si>
  <si>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</si>
  <si>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</si>
  <si>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</si>
  <si>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</si>
  <si>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</si>
  <si>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</si>
  <si>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</si>
  <si>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</si>
  <si>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</si>
  <si>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</si>
  <si>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</si>
  <si>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</si>
  <si>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</si>
  <si>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</si>
  <si>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</si>
  <si>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</si>
  <si>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</si>
  <si>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</si>
  <si>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</si>
  <si>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</si>
  <si>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</si>
  <si>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</si>
  <si>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</si>
  <si>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</si>
  <si>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</si>
  <si>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</si>
  <si>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</si>
  <si>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</si>
  <si>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</si>
  <si>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</si>
  <si>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</si>
  <si>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</si>
  <si>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</si>
  <si>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</si>
  <si>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</si>
  <si>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</si>
  <si>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</si>
  <si>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</si>
  <si>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</si>
  <si>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</si>
  <si>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</si>
  <si>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</si>
  <si>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</si>
  <si>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</si>
  <si>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</si>
  <si>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</si>
  <si>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</si>
  <si>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</si>
  <si>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</si>
  <si>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</si>
  <si>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</si>
  <si>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</si>
  <si>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</si>
  <si>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</si>
  <si>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</si>
  <si>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</si>
  <si>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</si>
  <si>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</si>
  <si>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</si>
  <si>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</si>
  <si>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</si>
  <si>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</si>
  <si>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</si>
  <si>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</si>
  <si>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</si>
  <si>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</si>
  <si>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</si>
  <si>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</si>
  <si>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</si>
  <si>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</si>
  <si>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</si>
  <si>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</si>
  <si>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</si>
  <si>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</si>
  <si>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</si>
  <si>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</si>
  <si>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</si>
  <si>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</si>
  <si>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</si>
  <si>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</si>
  <si>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</si>
  <si>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</si>
  <si>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</si>
  <si>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</si>
  <si>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</si>
  <si>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</si>
  <si>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</si>
  <si>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</si>
  <si>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</si>
  <si>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</si>
  <si>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</si>
  <si>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</si>
  <si>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</si>
  <si>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</si>
  <si>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</si>
  <si>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</si>
  <si>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</si>
  <si>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</si>
  <si>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</si>
  <si>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</si>
  <si>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</si>
  <si>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</si>
  <si>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</si>
  <si>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</si>
  <si>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</si>
  <si>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</si>
  <si>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</si>
  <si>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</si>
  <si>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</si>
  <si>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</si>
  <si>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</si>
  <si>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</si>
  <si>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</si>
  <si>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</si>
  <si>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</si>
  <si>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</si>
  <si>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</si>
  <si>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</si>
  <si>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</si>
  <si>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</si>
  <si>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</si>
  <si>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</si>
  <si>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</si>
  <si>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</si>
  <si>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</si>
  <si>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</si>
  <si>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</si>
  <si>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</si>
  <si>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</si>
  <si>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</si>
  <si>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</si>
  <si>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</si>
  <si>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</si>
  <si>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</si>
  <si>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</si>
  <si>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</si>
  <si>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</si>
  <si>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</si>
  <si>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</si>
  <si>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</si>
  <si>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</si>
  <si>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</si>
  <si>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</si>
  <si>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</si>
  <si>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</si>
  <si>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</si>
  <si>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</si>
  <si>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</si>
  <si>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</si>
  <si>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</si>
  <si>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</si>
  <si>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</si>
  <si>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</si>
  <si>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</si>
  <si>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</si>
  <si>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</si>
  <si>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</si>
  <si>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</si>
  <si>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</si>
  <si>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</si>
  <si>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</si>
  <si>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</si>
  <si>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</si>
  <si>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</si>
  <si>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</si>
  <si>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</si>
  <si>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</si>
  <si>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</si>
  <si>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</si>
  <si>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</si>
  <si>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</si>
  <si>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</si>
  <si>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</si>
  <si>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</si>
  <si>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</si>
  <si>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</si>
  <si>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</si>
  <si>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</si>
  <si>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</si>
  <si>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</si>
  <si>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</si>
  <si>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</si>
  <si>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</si>
  <si>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</si>
  <si>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</si>
  <si>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</si>
  <si>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</si>
  <si>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</si>
  <si>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</si>
  <si>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</si>
  <si>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</si>
  <si>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</si>
  <si>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</si>
  <si>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</si>
  <si>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</si>
  <si>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</si>
  <si>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</si>
  <si>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</si>
  <si>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</si>
  <si>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</si>
  <si>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</si>
  <si>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</si>
  <si>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</si>
  <si>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</si>
  <si>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</si>
  <si>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</si>
  <si>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</si>
  <si>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</si>
  <si>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</si>
  <si>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</si>
  <si>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</si>
  <si>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</si>
  <si>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</si>
  <si>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</si>
  <si>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</si>
  <si>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</si>
  <si>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</si>
  <si>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</si>
  <si>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</si>
  <si>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</si>
  <si>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</si>
  <si>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</si>
  <si>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</si>
  <si>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</si>
  <si>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</si>
  <si>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</si>
  <si>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</si>
  <si>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</si>
  <si>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</si>
  <si>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</si>
  <si>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</si>
  <si>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</si>
  <si>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</si>
  <si>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</si>
  <si>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</si>
  <si>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</si>
  <si>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</si>
  <si>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</si>
  <si>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</si>
  <si>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</si>
  <si>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</si>
  <si>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</si>
  <si>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</si>
  <si>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</si>
  <si>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</si>
  <si>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</si>
  <si>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</si>
  <si>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</si>
  <si>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</si>
  <si>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</si>
  <si>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</si>
  <si>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</si>
  <si>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</si>
  <si>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</si>
  <si>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</si>
  <si>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</si>
  <si>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</si>
  <si>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</si>
  <si>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</si>
  <si>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</si>
  <si>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</si>
  <si>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</si>
  <si>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</si>
  <si>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</si>
  <si>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</si>
  <si>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</si>
  <si>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</si>
  <si>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</si>
  <si>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</si>
  <si>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</si>
  <si>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</si>
  <si>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</si>
  <si>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</si>
  <si>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</si>
  <si>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</si>
  <si>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</si>
  <si>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</si>
  <si>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</si>
  <si>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</si>
  <si>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</si>
  <si>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</si>
  <si>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</si>
  <si>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</si>
  <si>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</si>
  <si>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</si>
  <si>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</si>
  <si>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</si>
  <si>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</si>
  <si>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</si>
  <si>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</si>
  <si>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</si>
  <si>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</si>
  <si>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</si>
  <si>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</si>
  <si>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</si>
  <si>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</si>
  <si>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</si>
  <si>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</si>
  <si>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</si>
  <si>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</si>
  <si>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</si>
  <si>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</si>
  <si>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</si>
  <si>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</si>
  <si>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</si>
  <si>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</si>
  <si>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</si>
  <si>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</si>
  <si>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</si>
  <si>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</si>
  <si>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</si>
  <si>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</si>
  <si>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</si>
  <si>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</si>
  <si>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</si>
  <si>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</si>
  <si>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</si>
  <si>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</si>
  <si>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</si>
  <si>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</si>
  <si>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</si>
  <si>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</si>
  <si>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</si>
  <si>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</si>
  <si>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</si>
  <si>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</si>
  <si>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</si>
  <si>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</si>
  <si>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</si>
  <si>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</si>
  <si>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</si>
  <si>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</si>
  <si>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</si>
  <si>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</si>
  <si>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</si>
  <si>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</si>
  <si>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</si>
  <si>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</si>
  <si>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</si>
  <si>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</si>
  <si>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</si>
  <si>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</si>
  <si>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</si>
  <si>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</si>
  <si>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</si>
  <si>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</si>
  <si>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</si>
  <si>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</si>
  <si>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</si>
  <si>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</si>
  <si>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</si>
  <si>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</si>
  <si>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</si>
  <si>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</si>
  <si>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</si>
  <si>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</si>
  <si>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</si>
  <si>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</si>
  <si>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</si>
  <si>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</si>
  <si>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</si>
  <si>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</si>
  <si>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</si>
  <si>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</si>
  <si>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</si>
  <si>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</si>
  <si>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</si>
  <si>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</si>
  <si>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</si>
  <si>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</si>
  <si>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</si>
  <si>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</si>
  <si>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</si>
  <si>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</si>
  <si>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</si>
  <si>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</si>
  <si>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</si>
  <si>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</si>
  <si>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</si>
  <si>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</si>
  <si>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</si>
  <si>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</si>
  <si>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</si>
  <si>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</si>
  <si>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</si>
  <si>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</si>
  <si>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</si>
  <si>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</si>
  <si>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</si>
  <si>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</si>
  <si>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</si>
  <si>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</si>
  <si>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</si>
  <si>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</si>
  <si>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</si>
  <si>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</si>
  <si>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</si>
  <si>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</si>
  <si>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</si>
  <si>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</si>
  <si>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</si>
  <si>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</si>
  <si>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</si>
  <si>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</si>
  <si>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</si>
  <si>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</si>
  <si>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</si>
  <si>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</si>
  <si>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</si>
  <si>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</si>
  <si>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</si>
  <si>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</si>
  <si>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</si>
  <si>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</si>
  <si>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</si>
  <si>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</si>
  <si>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</si>
  <si>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</si>
  <si>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</si>
  <si>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</si>
  <si>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</si>
  <si>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</si>
  <si>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</si>
  <si>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</si>
  <si>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</si>
  <si>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</si>
  <si>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</si>
  <si>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</si>
  <si>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</si>
  <si>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</si>
  <si>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</si>
  <si>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</si>
  <si>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</si>
  <si>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</si>
  <si>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</si>
  <si>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</si>
  <si>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</si>
  <si>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</si>
  <si>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</si>
  <si>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</si>
  <si>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</si>
  <si>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</si>
  <si>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</si>
  <si>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</si>
  <si>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</si>
  <si>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</si>
  <si>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</si>
  <si>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</si>
  <si>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</si>
  <si>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</si>
  <si>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</si>
  <si>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</si>
  <si>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</si>
  <si>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</si>
  <si>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</si>
  <si>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</si>
  <si>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</si>
  <si>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</si>
  <si>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</si>
  <si>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</si>
  <si>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</si>
  <si>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</si>
  <si>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</si>
  <si>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</si>
  <si>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</si>
  <si>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</si>
  <si>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</si>
  <si>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</si>
  <si>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</si>
  <si>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</si>
  <si>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</si>
  <si>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</si>
  <si>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</si>
  <si>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</si>
  <si>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</si>
  <si>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</si>
  <si>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</si>
  <si>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</si>
  <si>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</si>
  <si>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</si>
  <si>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</si>
  <si>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</si>
  <si>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</si>
  <si>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</si>
  <si>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</si>
  <si>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</si>
  <si>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</si>
  <si>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</si>
  <si>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</si>
  <si>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</si>
  <si>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</si>
  <si>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</si>
  <si>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</si>
  <si>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</si>
  <si>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</si>
  <si>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</si>
  <si>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</si>
  <si>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</si>
  <si>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</si>
  <si>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</si>
  <si>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</si>
  <si>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</si>
  <si>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</si>
  <si>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</si>
  <si>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</si>
  <si>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</si>
  <si>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</si>
  <si>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</si>
  <si>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</si>
  <si>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</si>
  <si>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</si>
  <si>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</si>
  <si>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</si>
  <si>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</si>
  <si>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</si>
  <si>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</si>
  <si>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</si>
  <si>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</si>
  <si>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</si>
  <si>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</si>
  <si>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</si>
  <si>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</si>
  <si>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</si>
  <si>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</si>
  <si>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</si>
  <si>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</si>
  <si>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</si>
  <si>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</si>
  <si>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</si>
  <si>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</si>
  <si>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</si>
  <si>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</si>
  <si>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</si>
  <si>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</si>
  <si>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</si>
  <si>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</si>
  <si>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</si>
  <si>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</si>
  <si>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</si>
  <si>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</si>
  <si>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</si>
  <si>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</si>
  <si>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</si>
  <si>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</si>
  <si>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</si>
  <si>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</si>
  <si>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</si>
  <si>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</si>
  <si>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</si>
  <si>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</si>
  <si>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</si>
  <si>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</si>
  <si>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</si>
  <si>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</si>
  <si>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</si>
  <si>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</si>
  <si>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</si>
  <si>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</si>
  <si>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</si>
  <si>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</si>
  <si>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</si>
  <si>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</si>
  <si>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</si>
  <si>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</si>
  <si>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</si>
  <si>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</si>
  <si>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</si>
  <si>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</si>
  <si>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</si>
  <si>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</si>
  <si>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</si>
  <si>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</si>
  <si>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</si>
  <si>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</si>
  <si>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</si>
  <si>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</si>
  <si>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</si>
  <si>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</si>
  <si>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</si>
  <si>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</si>
  <si>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</si>
  <si>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</si>
  <si>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</si>
  <si>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</si>
  <si>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</si>
  <si>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</si>
  <si>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</si>
  <si>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</si>
  <si>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</si>
  <si>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</si>
  <si>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</si>
  <si>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</si>
  <si>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</si>
  <si>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</si>
  <si>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</si>
  <si>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</si>
  <si>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</si>
  <si>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</si>
  <si>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</si>
  <si>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</si>
  <si>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</si>
  <si>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</si>
  <si>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</si>
  <si>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</si>
  <si>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</si>
  <si>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</si>
  <si>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</si>
  <si>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</si>
  <si>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</si>
  <si>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</si>
  <si>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</si>
  <si>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</si>
  <si>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</si>
  <si>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</si>
  <si>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</si>
  <si>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</si>
  <si>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</si>
  <si>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</si>
  <si>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</si>
  <si>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</si>
  <si>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</si>
  <si>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</si>
  <si>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</si>
  <si>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</si>
  <si>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</si>
  <si>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</si>
  <si>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</si>
  <si>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</si>
  <si>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</si>
  <si>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</si>
  <si>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</si>
  <si>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</si>
  <si>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</si>
  <si>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</si>
  <si>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</si>
  <si>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</si>
  <si>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</si>
  <si>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</si>
  <si>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</si>
  <si>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</si>
  <si>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</si>
  <si>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</si>
  <si>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</si>
  <si>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</si>
  <si>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</si>
  <si>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</si>
  <si>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</si>
  <si>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</si>
  <si>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</si>
  <si>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</si>
  <si>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</si>
  <si>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</si>
  <si>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</si>
  <si>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</si>
  <si>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</si>
  <si>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</si>
  <si>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</si>
  <si>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</si>
  <si>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</si>
  <si>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</si>
  <si>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</si>
  <si>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</si>
  <si>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</si>
  <si>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</si>
  <si>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</si>
  <si>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</si>
  <si>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</si>
  <si>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</si>
  <si>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</si>
  <si>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</si>
  <si>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</si>
  <si>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</si>
  <si>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</si>
  <si>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</si>
  <si>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</si>
  <si>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</si>
  <si>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</si>
  <si>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</si>
  <si>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</si>
  <si>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</si>
  <si>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</si>
  <si>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</si>
  <si>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</si>
  <si>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</si>
  <si>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</si>
  <si>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</si>
  <si>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</si>
  <si>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</si>
  <si>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</si>
  <si>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</si>
  <si>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</si>
  <si>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</si>
  <si>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</si>
  <si>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</si>
  <si>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</si>
  <si>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</si>
  <si>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</si>
  <si>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</si>
  <si>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</si>
  <si>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</si>
  <si>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</si>
  <si>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</si>
  <si>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</si>
  <si>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</si>
  <si>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</si>
  <si>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</si>
  <si>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</si>
  <si>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</si>
  <si>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</si>
  <si>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</si>
  <si>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</si>
  <si>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</si>
  <si>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</si>
  <si>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</si>
  <si>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</si>
  <si>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</si>
  <si>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</si>
  <si>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</si>
  <si>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</si>
  <si>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</si>
  <si>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</si>
  <si>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</si>
  <si>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</si>
  <si>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</si>
  <si>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</si>
  <si>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</si>
  <si>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</si>
  <si>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</si>
  <si>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</si>
  <si>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</si>
  <si>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</si>
  <si>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</si>
  <si>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</si>
  <si>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</si>
  <si>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</si>
  <si>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</si>
  <si>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</si>
  <si>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</si>
  <si>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</si>
  <si>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</si>
  <si>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</si>
  <si>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</si>
  <si>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</si>
  <si>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</si>
  <si>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</si>
  <si>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</si>
  <si>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</si>
  <si>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</si>
  <si>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</si>
  <si>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</si>
  <si>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</si>
  <si>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</si>
  <si>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</si>
  <si>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</si>
  <si>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</si>
  <si>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</si>
  <si>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</si>
  <si>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</si>
  <si>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</si>
  <si>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</si>
  <si>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</si>
  <si>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</si>
  <si>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</si>
  <si>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</si>
  <si>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</si>
  <si>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</si>
  <si>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</si>
  <si>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</si>
  <si>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</si>
  <si>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</si>
  <si>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</si>
  <si>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</si>
  <si>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</si>
  <si>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</si>
  <si>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</si>
  <si>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</si>
  <si>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</si>
  <si>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</si>
  <si>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</si>
  <si>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</si>
  <si>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</si>
  <si>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</si>
  <si>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</si>
  <si>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</si>
  <si>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</si>
  <si>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</si>
  <si>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</si>
  <si>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</si>
  <si>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</si>
  <si>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</si>
  <si>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</si>
  <si>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</si>
  <si>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</si>
  <si>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</si>
  <si>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</si>
  <si>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</si>
  <si>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</si>
  <si>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</si>
  <si>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</si>
  <si>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</si>
  <si>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</si>
  <si>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</si>
  <si>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</si>
  <si>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</si>
  <si>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</si>
  <si>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</si>
  <si>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</si>
  <si>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</si>
  <si>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</si>
  <si>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</si>
  <si>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</si>
  <si>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</si>
  <si>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</si>
  <si>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</si>
  <si>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</si>
  <si>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</si>
  <si>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</si>
  <si>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</si>
  <si>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</si>
  <si>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</si>
  <si>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</si>
  <si>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</si>
  <si>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</si>
  <si>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</si>
  <si>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</si>
  <si>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</si>
  <si>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</si>
  <si>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</si>
  <si>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</si>
  <si>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</si>
  <si>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</si>
  <si>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</si>
  <si>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</si>
  <si>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</si>
  <si>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</si>
  <si>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</si>
  <si>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</si>
  <si>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</si>
  <si>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</si>
  <si>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</si>
  <si>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</si>
  <si>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</si>
  <si>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</si>
  <si>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</si>
  <si>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</si>
  <si>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</si>
  <si>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</si>
  <si>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</si>
  <si>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</si>
  <si>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</si>
  <si>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</si>
  <si>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</si>
  <si>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</si>
  <si>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</si>
  <si>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</si>
  <si>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</si>
  <si>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</si>
  <si>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</si>
  <si>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</si>
  <si>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</si>
  <si>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</si>
  <si>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</si>
  <si>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</si>
  <si>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</si>
  <si>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</si>
  <si>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</si>
  <si>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</si>
  <si>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</si>
  <si>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</si>
  <si>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</si>
  <si>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</si>
  <si>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</si>
  <si>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</si>
  <si>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</si>
  <si>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</si>
  <si>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</si>
  <si>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</si>
  <si>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</si>
  <si>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</si>
  <si>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</si>
  <si>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</si>
  <si>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</si>
  <si>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</si>
  <si>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</si>
  <si>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</si>
  <si>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</si>
  <si>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</si>
  <si>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</si>
  <si>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</si>
  <si>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</si>
  <si>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</si>
  <si>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</si>
  <si>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</si>
  <si>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</si>
  <si>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</si>
  <si>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</si>
  <si>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</si>
  <si>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</si>
  <si>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</si>
  <si>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</si>
  <si>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</si>
  <si>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</si>
  <si>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</si>
  <si>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</si>
  <si>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</si>
  <si>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</si>
  <si>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</si>
  <si>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</si>
  <si>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</si>
  <si>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</si>
  <si>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</si>
  <si>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</si>
  <si>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</si>
  <si>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</si>
  <si>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</si>
  <si>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</si>
  <si>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</si>
  <si>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</si>
  <si>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</si>
  <si>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</si>
  <si>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</si>
  <si>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</si>
  <si>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</si>
  <si>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</si>
  <si>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</si>
  <si>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</si>
  <si>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</si>
  <si>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</si>
  <si>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</si>
  <si>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</si>
  <si>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</si>
  <si>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</si>
  <si>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</si>
  <si>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</si>
  <si>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</si>
  <si>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</si>
  <si>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</si>
  <si>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</si>
  <si>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</si>
  <si>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</si>
  <si>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</si>
  <si>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</si>
  <si>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</si>
  <si>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</si>
  <si>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</si>
  <si>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</si>
  <si>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</si>
  <si>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</si>
  <si>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</si>
  <si>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</si>
  <si>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</si>
  <si>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</si>
  <si>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</si>
  <si>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</si>
  <si>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</si>
  <si>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</si>
  <si>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</si>
  <si>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</si>
  <si>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</si>
  <si>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</si>
  <si>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</si>
  <si>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</si>
  <si>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</si>
  <si>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</si>
  <si>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</si>
  <si>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</si>
  <si>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</si>
  <si>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</si>
  <si>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</si>
  <si>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</si>
  <si>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</si>
  <si>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</si>
  <si>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</si>
  <si>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</si>
  <si>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</si>
  <si>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</si>
  <si>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</si>
  <si>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</si>
  <si>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</si>
  <si>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</si>
  <si>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</si>
  <si>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</si>
  <si>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</si>
  <si>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</si>
  <si>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</si>
  <si>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</si>
  <si>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</si>
  <si>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</si>
  <si>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</si>
  <si>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</si>
  <si>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</si>
  <si>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</si>
  <si>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</si>
  <si>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</si>
  <si>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</si>
  <si>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</si>
  <si>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</si>
  <si>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</si>
  <si>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</si>
  <si>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</si>
  <si>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</si>
  <si>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</si>
  <si>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</si>
  <si>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</si>
  <si>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</si>
  <si>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</si>
  <si>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</si>
  <si>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</si>
  <si>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</si>
  <si>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</si>
  <si>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</si>
  <si>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</si>
  <si>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</si>
  <si>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</si>
  <si>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</si>
  <si>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</si>
  <si>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</si>
  <si>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</si>
  <si>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</si>
  <si>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</si>
  <si>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</si>
  <si>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</si>
  <si>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</si>
  <si>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</si>
  <si>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</si>
  <si>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</si>
  <si>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</si>
  <si>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</si>
  <si>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</si>
  <si>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</si>
  <si>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</si>
  <si>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</si>
  <si>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</si>
  <si>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</si>
  <si>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</si>
  <si>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</si>
  <si>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</si>
  <si>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</si>
  <si>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</si>
  <si>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</si>
  <si>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</si>
  <si>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</si>
  <si>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</si>
  <si>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</si>
  <si>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</si>
  <si>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</si>
  <si>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</si>
  <si>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</si>
  <si>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</si>
  <si>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</si>
  <si>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</si>
  <si>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</si>
  <si>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</si>
  <si>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</si>
  <si>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</si>
  <si>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</si>
  <si>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</si>
  <si>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</si>
  <si>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</si>
  <si>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</si>
  <si>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</si>
  <si>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</si>
  <si>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</si>
  <si>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</si>
  <si>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</si>
  <si>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</si>
  <si>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</si>
  <si>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</si>
  <si>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</si>
  <si>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</si>
  <si>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</si>
  <si>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</si>
  <si>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</si>
  <si>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</si>
  <si>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</si>
  <si>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</si>
  <si>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</si>
  <si>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</si>
  <si>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</si>
  <si>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</si>
  <si>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</si>
  <si>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</si>
  <si>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</si>
  <si>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</si>
  <si>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</si>
  <si>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</si>
  <si>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</si>
  <si>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</si>
  <si>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</si>
  <si>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</si>
  <si>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</si>
  <si>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</si>
  <si>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</si>
  <si>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</si>
  <si>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</si>
  <si>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</si>
  <si>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</si>
  <si>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</si>
  <si>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</si>
  <si>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</si>
  <si>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</si>
  <si>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</si>
  <si>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</si>
  <si>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</si>
  <si>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</si>
  <si>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</si>
  <si>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</si>
  <si>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</si>
  <si>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</si>
  <si>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</si>
  <si>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</si>
  <si>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</si>
  <si>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</si>
  <si>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</si>
  <si>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</si>
  <si>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</si>
  <si>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</si>
  <si>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</si>
  <si>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</si>
  <si>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</si>
  <si>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</si>
  <si>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</si>
  <si>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</si>
  <si>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</si>
  <si>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</si>
  <si>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</si>
  <si>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</si>
  <si>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</si>
  <si>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</si>
  <si>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</si>
  <si>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</si>
  <si>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</si>
  <si>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</si>
  <si>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</si>
  <si>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</si>
  <si>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</si>
  <si>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</si>
  <si>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</si>
  <si>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</si>
  <si>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</si>
  <si>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</si>
  <si>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</si>
  <si>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</si>
  <si>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</si>
  <si>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</si>
  <si>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</si>
  <si>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</si>
  <si>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</si>
  <si>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</si>
  <si>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</si>
  <si>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</si>
  <si>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</si>
  <si>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</si>
  <si>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</si>
  <si>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</si>
  <si>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</si>
  <si>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</si>
  <si>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</si>
  <si>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</si>
  <si>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</si>
  <si>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</si>
  <si>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</si>
  <si>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</si>
  <si>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</si>
  <si>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</si>
  <si>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</si>
  <si>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</si>
  <si>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</si>
  <si>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</si>
  <si>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</si>
  <si>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</si>
  <si>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</si>
  <si>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</si>
  <si>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</si>
  <si>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</si>
  <si>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</si>
  <si>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</si>
  <si>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</si>
  <si>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</si>
  <si>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</si>
  <si>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</si>
  <si>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</si>
  <si>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</si>
  <si>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</si>
  <si>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</si>
  <si>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</si>
  <si>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</si>
  <si>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</si>
  <si>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</si>
  <si>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</si>
  <si>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</si>
  <si>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</si>
  <si>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</si>
  <si>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</si>
  <si>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</si>
  <si>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</si>
  <si>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</si>
  <si>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</si>
  <si>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</si>
  <si>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</si>
  <si>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</si>
  <si>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</si>
  <si>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</si>
  <si>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</si>
  <si>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</si>
  <si>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</si>
  <si>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</si>
  <si>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</si>
  <si>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</si>
  <si>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</si>
  <si>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</si>
  <si>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</si>
  <si>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</si>
  <si>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</si>
  <si>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</si>
  <si>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</si>
  <si>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</si>
  <si>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</si>
  <si>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</si>
  <si>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</si>
  <si>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</si>
  <si>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</si>
  <si>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</si>
  <si>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</si>
  <si>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</si>
  <si>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</si>
  <si>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</si>
  <si>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</si>
  <si>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</si>
  <si>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</si>
  <si>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</si>
  <si>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</si>
  <si>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</si>
  <si>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</si>
  <si>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</si>
  <si>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</si>
  <si>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</si>
  <si>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</si>
  <si>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</si>
  <si>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</si>
  <si>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</si>
  <si>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</si>
  <si>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</si>
  <si>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</si>
  <si>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</si>
  <si>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</si>
  <si>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</si>
  <si>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</si>
  <si>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</si>
  <si>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</si>
  <si>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</si>
  <si>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</si>
  <si>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</si>
  <si>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</si>
  <si>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</si>
  <si>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</si>
  <si>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</si>
  <si>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</si>
  <si>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</si>
  <si>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</si>
  <si>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</si>
  <si>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</si>
  <si>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</si>
  <si>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</si>
  <si>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</si>
  <si>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</si>
  <si>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</si>
  <si>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</si>
  <si>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</si>
  <si>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</si>
  <si>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</si>
  <si>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</si>
  <si>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</si>
  <si>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</si>
  <si>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</si>
  <si>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</si>
  <si>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</si>
  <si>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</si>
  <si>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</si>
  <si>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</si>
  <si>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</si>
  <si>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</si>
  <si>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</si>
  <si>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</si>
  <si>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</si>
  <si>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</si>
  <si>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</si>
  <si>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</si>
  <si>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</si>
  <si>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</si>
  <si>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</si>
  <si>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</si>
  <si>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</si>
  <si>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</si>
  <si>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</si>
  <si>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</si>
  <si>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</si>
  <si>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</si>
  <si>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</si>
  <si>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</si>
  <si>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</si>
  <si>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</si>
  <si>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</si>
  <si>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</si>
  <si>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</si>
  <si>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</si>
  <si>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</si>
  <si>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</si>
  <si>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</si>
  <si>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</si>
  <si>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</si>
  <si>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</si>
  <si>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</si>
  <si>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</si>
  <si>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</si>
  <si>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</si>
  <si>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</si>
  <si>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</si>
  <si>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</si>
  <si>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</si>
  <si>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</si>
  <si>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</si>
  <si>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</si>
  <si>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</si>
  <si>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</si>
  <si>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</si>
  <si>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</si>
  <si>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</si>
  <si>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</si>
  <si>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</si>
  <si>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</si>
  <si>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</si>
  <si>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</si>
  <si>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</si>
  <si>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</si>
  <si>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</si>
  <si>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</si>
  <si>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</si>
  <si>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</si>
  <si>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</si>
  <si>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</si>
  <si>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</si>
  <si>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</si>
  <si>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</si>
  <si>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</si>
  <si>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</si>
  <si>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</si>
  <si>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</si>
  <si>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</si>
  <si>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</si>
  <si>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</si>
  <si>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</si>
  <si>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</si>
  <si>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</si>
  <si>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</si>
  <si>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</si>
  <si>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</si>
  <si>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</si>
  <si>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</si>
  <si>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</si>
  <si>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</si>
  <si>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</si>
  <si>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</si>
  <si>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</si>
  <si>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</si>
  <si>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</si>
  <si>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</si>
  <si>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</si>
  <si>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</si>
  <si>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</si>
  <si>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</si>
  <si>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</si>
  <si>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</si>
  <si>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</si>
  <si>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</si>
  <si>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</si>
  <si>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</si>
  <si>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</si>
  <si>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</si>
  <si>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</si>
  <si>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</si>
  <si>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</si>
  <si>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</si>
  <si>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</si>
  <si>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</si>
  <si>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</si>
  <si>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</si>
  <si>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</si>
  <si>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</si>
  <si>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</si>
  <si>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</si>
  <si>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</si>
  <si>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</si>
  <si>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</si>
  <si>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</si>
  <si>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</si>
  <si>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</si>
  <si>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</si>
  <si>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</si>
  <si>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</si>
  <si>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</si>
  <si>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</si>
  <si>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</si>
  <si>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</si>
  <si>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</si>
  <si>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</si>
  <si>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</si>
  <si>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</si>
  <si>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</si>
  <si>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</si>
  <si>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</si>
  <si>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</si>
  <si>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</si>
  <si>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</si>
  <si>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</si>
  <si>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</si>
  <si>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</si>
  <si>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</si>
  <si>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</si>
  <si>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</si>
  <si>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</si>
  <si>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</si>
  <si>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</si>
  <si>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</si>
  <si>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</si>
  <si>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</si>
  <si>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</si>
  <si>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</si>
  <si>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</si>
  <si>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</si>
  <si>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</si>
  <si>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</si>
  <si>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</si>
  <si>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</si>
  <si>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</si>
  <si>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</si>
  <si>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</si>
  <si>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</si>
  <si>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</si>
  <si>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</si>
  <si>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</si>
  <si>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</si>
  <si>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</si>
  <si>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</si>
  <si>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</si>
  <si>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</si>
  <si>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</si>
  <si>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</si>
  <si>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</si>
  <si>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</si>
  <si>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</si>
  <si>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</si>
  <si>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</si>
  <si>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</si>
  <si>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</si>
  <si>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</si>
  <si>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</si>
  <si>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</si>
  <si>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</si>
  <si>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</si>
  <si>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</si>
  <si>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</si>
  <si>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</si>
  <si>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</si>
  <si>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</si>
  <si>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</si>
  <si>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</si>
  <si>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</si>
  <si>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</si>
  <si>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</si>
  <si>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</si>
  <si>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</si>
  <si>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</si>
  <si>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</si>
  <si>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</si>
  <si>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</si>
  <si>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</si>
  <si>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</si>
  <si>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</si>
  <si>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</si>
  <si>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</si>
  <si>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</si>
  <si>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</si>
  <si>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</si>
  <si>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</si>
  <si>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</si>
  <si>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</si>
  <si>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</si>
  <si>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</si>
  <si>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</si>
  <si>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</si>
  <si>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</si>
  <si>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</si>
  <si>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</si>
  <si>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</si>
  <si>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</si>
  <si>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</si>
  <si>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</si>
  <si>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</si>
  <si>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</si>
  <si>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</si>
  <si>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</si>
  <si>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</si>
  <si>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</si>
  <si>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</si>
  <si>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</si>
  <si>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</si>
  <si>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</si>
  <si>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</si>
  <si>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</si>
  <si>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</si>
  <si>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</si>
  <si>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</si>
  <si>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</si>
  <si>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</si>
  <si>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</si>
  <si>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</si>
  <si>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</si>
  <si>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</si>
  <si>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</si>
  <si>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</si>
  <si>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</si>
  <si>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</si>
  <si>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</si>
  <si>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</si>
  <si>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</si>
  <si>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</si>
  <si>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</si>
  <si>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</si>
  <si>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</si>
  <si>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</si>
  <si>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</si>
  <si>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</si>
  <si>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</si>
  <si>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</si>
  <si>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</si>
  <si>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</si>
  <si>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</si>
  <si>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</si>
  <si>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</si>
  <si>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</si>
  <si>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</si>
  <si>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</si>
  <si>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</si>
  <si>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</si>
  <si>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</si>
  <si>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</si>
  <si>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</si>
  <si>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</si>
  <si>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</si>
  <si>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</si>
  <si>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</si>
  <si>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</si>
  <si>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</si>
  <si>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</si>
  <si>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</si>
  <si>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</si>
  <si>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</si>
  <si>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</si>
  <si>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</si>
  <si>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</si>
  <si>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</si>
  <si>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</si>
  <si>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</si>
  <si>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</si>
  <si>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</si>
  <si>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</si>
  <si>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</si>
  <si>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</si>
  <si>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</si>
  <si>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</si>
  <si>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</si>
  <si>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</si>
  <si>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</si>
  <si>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</si>
  <si>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</si>
  <si>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</si>
  <si>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</si>
  <si>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</si>
  <si>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</si>
  <si>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</si>
  <si>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</si>
  <si>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</si>
  <si>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</si>
  <si>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</si>
  <si>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</si>
  <si>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</si>
  <si>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</si>
  <si>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</si>
  <si>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</si>
  <si>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</si>
  <si>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</si>
  <si>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</si>
  <si>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</si>
  <si>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</si>
  <si>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</si>
  <si>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</si>
  <si>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</si>
  <si>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</si>
  <si>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</si>
  <si>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</si>
  <si>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</si>
  <si>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</si>
  <si>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</si>
  <si>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</si>
  <si>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</si>
  <si>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</si>
  <si>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</si>
  <si>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</si>
  <si>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</si>
  <si>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</si>
  <si>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</si>
  <si>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</si>
  <si>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</si>
  <si>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</si>
  <si>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</si>
  <si>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</si>
  <si>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</si>
  <si>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</si>
  <si>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</si>
  <si>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</si>
  <si>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</si>
  <si>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</si>
  <si>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</si>
  <si>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</si>
  <si>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</si>
  <si>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</si>
  <si>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</si>
  <si>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</si>
  <si>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</si>
  <si>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</si>
  <si>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</si>
  <si>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</si>
  <si>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</si>
  <si>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</si>
  <si>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</si>
  <si>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</si>
  <si>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</si>
  <si>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</si>
  <si>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</si>
  <si>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</si>
  <si>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</si>
  <si>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</si>
  <si>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</si>
  <si>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</si>
  <si>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</si>
  <si>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</si>
  <si>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</si>
  <si>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</si>
  <si>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</si>
  <si>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</si>
  <si>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</si>
  <si>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</si>
  <si>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</si>
  <si>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</si>
  <si>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</si>
  <si>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</si>
  <si>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</si>
  <si>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</si>
  <si>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</si>
  <si>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</si>
  <si>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</si>
  <si>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</si>
  <si>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</si>
  <si>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</si>
  <si>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</si>
  <si>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</si>
  <si>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</si>
  <si>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</si>
  <si>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</si>
  <si>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</si>
  <si>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</si>
  <si>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</si>
  <si>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</si>
  <si>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</si>
  <si>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</si>
  <si>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</si>
  <si>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</si>
  <si>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</si>
  <si>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</si>
  <si>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</si>
  <si>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</si>
  <si>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</si>
  <si>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</si>
  <si>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</si>
  <si>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</si>
  <si>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</si>
  <si>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</si>
  <si>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</si>
  <si>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</si>
  <si>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</si>
  <si>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</si>
  <si>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</si>
  <si>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</si>
  <si>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</si>
  <si>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</si>
  <si>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</si>
  <si>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</si>
  <si>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</si>
  <si>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</si>
  <si>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</si>
  <si>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</si>
  <si>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</si>
  <si>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</si>
  <si>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</si>
  <si>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</si>
  <si>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</si>
  <si>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</si>
  <si>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</si>
  <si>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</si>
  <si>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</si>
  <si>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</si>
  <si>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</si>
  <si>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</si>
  <si>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</si>
  <si>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</si>
  <si>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</si>
  <si>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</si>
  <si>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</si>
  <si>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</si>
  <si>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</si>
  <si>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</si>
  <si>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</si>
  <si>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</si>
  <si>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</si>
  <si>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</si>
  <si>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</si>
  <si>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</si>
  <si>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</si>
  <si>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</si>
  <si>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</si>
  <si>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</si>
  <si>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</si>
  <si>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</si>
  <si>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</si>
  <si>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</si>
  <si>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</si>
  <si>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</si>
  <si>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</si>
  <si>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</si>
  <si>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</si>
  <si>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</si>
  <si>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</si>
  <si>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</si>
  <si>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</si>
  <si>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</si>
  <si>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</si>
  <si>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</si>
  <si>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</si>
  <si>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</si>
  <si>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</si>
  <si>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</si>
  <si>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</si>
  <si>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</si>
  <si>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</si>
  <si>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</si>
  <si>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</si>
  <si>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</si>
  <si>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</si>
  <si>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</si>
  <si>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</si>
  <si>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</si>
  <si>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</si>
  <si>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</si>
  <si>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</si>
  <si>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</si>
  <si>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</si>
  <si>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</si>
  <si>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</si>
  <si>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</si>
  <si>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</si>
  <si>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</si>
  <si>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</si>
  <si>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</si>
  <si>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</si>
  <si>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</si>
  <si>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</si>
  <si>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</si>
  <si>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</si>
  <si>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</si>
  <si>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</si>
  <si>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</si>
  <si>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</si>
  <si>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</si>
  <si>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</si>
  <si>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</si>
  <si>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</si>
  <si>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</si>
  <si>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</si>
  <si>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</si>
  <si>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</si>
  <si>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</si>
  <si>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</si>
  <si>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</si>
  <si>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</si>
  <si>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</si>
  <si>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</si>
  <si>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</si>
  <si>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</si>
  <si>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</si>
  <si>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</si>
  <si>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</si>
  <si>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</si>
  <si>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</si>
  <si>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</si>
  <si>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</si>
  <si>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</si>
  <si>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</si>
  <si>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</si>
  <si>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</si>
  <si>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</si>
  <si>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</si>
  <si>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</si>
  <si>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</si>
  <si>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</si>
  <si>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</si>
  <si>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</si>
  <si>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</si>
  <si>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</si>
  <si>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</si>
  <si>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</si>
  <si>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</si>
  <si>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</si>
  <si>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</si>
  <si>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</si>
  <si>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</si>
  <si>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</si>
  <si>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</si>
  <si>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</si>
  <si>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</si>
  <si>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</si>
  <si>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</si>
  <si>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</si>
  <si>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</si>
  <si>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</si>
  <si>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</si>
  <si>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</si>
  <si>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</si>
  <si>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</si>
  <si>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</si>
  <si>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</si>
  <si>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</si>
  <si>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</si>
  <si>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</si>
  <si>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</si>
  <si>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</si>
  <si>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</si>
  <si>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</si>
  <si>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</si>
  <si>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</si>
  <si>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</si>
  <si>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</si>
  <si>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</si>
  <si>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</si>
  <si>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</si>
  <si>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</si>
  <si>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</si>
  <si>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</si>
  <si>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</si>
  <si>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</si>
  <si>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</si>
  <si>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</si>
  <si>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</si>
  <si>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</si>
  <si>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</si>
  <si>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</si>
  <si>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</si>
  <si>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</si>
  <si>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</si>
  <si>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</si>
  <si>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</si>
  <si>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</si>
  <si>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</si>
  <si>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</si>
  <si>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</si>
  <si>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</si>
  <si>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</si>
  <si>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</si>
  <si>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</si>
  <si>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</si>
  <si>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</si>
  <si>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</si>
  <si>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</si>
  <si>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</si>
  <si>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</si>
  <si>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</si>
  <si>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</si>
  <si>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</si>
  <si>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</si>
  <si>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</si>
  <si>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</si>
  <si>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</si>
  <si>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</si>
  <si>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</si>
  <si>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</si>
  <si>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</si>
  <si>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</si>
  <si>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</si>
  <si>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</si>
  <si>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</si>
  <si>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</si>
  <si>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</si>
  <si>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</si>
  <si>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</si>
  <si>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</si>
  <si>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</si>
  <si>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</si>
  <si>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</si>
  <si>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</si>
  <si>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</si>
  <si>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</si>
  <si>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</si>
  <si>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</si>
  <si>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</si>
  <si>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</si>
  <si>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</si>
  <si>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</si>
  <si>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</si>
  <si>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</si>
  <si>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</si>
  <si>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</si>
  <si>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</si>
  <si>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</si>
  <si>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</si>
  <si>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</si>
  <si>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</si>
  <si>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</si>
  <si>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</si>
  <si>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</si>
  <si>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</si>
  <si>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</si>
  <si>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</si>
  <si>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</si>
  <si>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</si>
  <si>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</si>
  <si>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</si>
  <si>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</si>
  <si>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</si>
  <si>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</si>
  <si>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</si>
  <si>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</si>
  <si>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</si>
  <si>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</si>
  <si>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</si>
  <si>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</si>
  <si>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</si>
  <si>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</si>
  <si>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</si>
  <si>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</si>
  <si>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</si>
  <si>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</si>
  <si>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</si>
  <si>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</si>
  <si>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</si>
  <si>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</si>
  <si>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</si>
  <si>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</si>
  <si>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</si>
  <si>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</si>
  <si>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</si>
  <si>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</si>
  <si>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</si>
  <si>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</si>
  <si>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</si>
  <si>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</si>
  <si>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</si>
  <si>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</si>
  <si>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</si>
  <si>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</si>
  <si>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</si>
  <si>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</si>
  <si>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</si>
  <si>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</si>
  <si>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</si>
  <si>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</si>
  <si>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</si>
  <si>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</si>
  <si>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</si>
  <si>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</si>
  <si>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</si>
  <si>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</si>
  <si>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</si>
  <si>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</si>
  <si>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</si>
  <si>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</si>
  <si>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</si>
  <si>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</si>
  <si>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</si>
  <si>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</si>
  <si>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</si>
  <si>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</si>
  <si>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</si>
  <si>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</si>
  <si>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</si>
  <si>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</si>
  <si>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</si>
  <si>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</si>
  <si>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</si>
  <si>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</si>
  <si>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</si>
  <si>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</si>
  <si>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</si>
  <si>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</si>
  <si>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</si>
  <si>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</si>
  <si>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</si>
  <si>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</si>
  <si>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</si>
  <si>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</si>
  <si>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</si>
  <si>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</si>
  <si>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</si>
  <si>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</si>
  <si>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</si>
  <si>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</si>
  <si>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</si>
  <si>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</si>
  <si>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</si>
  <si>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</si>
  <si>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</si>
  <si>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</si>
  <si>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</si>
  <si>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</si>
  <si>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</si>
  <si>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</si>
  <si>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</si>
  <si>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</si>
  <si>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</si>
  <si>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</si>
  <si>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</si>
  <si>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</si>
  <si>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</si>
  <si>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</si>
  <si>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</si>
  <si>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</si>
  <si>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</si>
  <si>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</si>
  <si>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</si>
  <si>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</si>
  <si>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</si>
  <si>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</si>
  <si>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</si>
  <si>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</si>
  <si>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</si>
  <si>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</si>
  <si>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</si>
  <si>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</si>
  <si>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</si>
  <si>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</si>
  <si>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</si>
  <si>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</si>
  <si>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</si>
  <si>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</si>
  <si>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</si>
  <si>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</si>
  <si>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</si>
  <si>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</si>
  <si>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</si>
  <si>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</si>
  <si>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</si>
  <si>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</si>
  <si>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</si>
  <si>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</si>
  <si>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</si>
  <si>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</si>
  <si>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</si>
  <si>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</si>
  <si>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</si>
  <si>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</si>
  <si>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</si>
  <si>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</si>
  <si>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</si>
  <si>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</si>
  <si>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</si>
  <si>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</si>
  <si>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</si>
  <si>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</si>
  <si>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</si>
  <si>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</si>
  <si>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</si>
  <si>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</si>
  <si>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</si>
  <si>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</si>
  <si>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</si>
  <si>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</si>
  <si>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</si>
  <si>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</si>
  <si>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</si>
  <si>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</si>
  <si>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</si>
  <si>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</si>
  <si>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</si>
  <si>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</si>
  <si>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</si>
  <si>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</si>
  <si>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</si>
  <si>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</si>
  <si>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</si>
  <si>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</si>
  <si>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</si>
  <si>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</si>
  <si>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</si>
  <si>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</si>
  <si>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</si>
  <si>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</si>
  <si>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</si>
  <si>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</si>
  <si>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</si>
  <si>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</si>
  <si>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</si>
  <si>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</si>
  <si>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</si>
  <si>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</si>
  <si>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</si>
  <si>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</si>
  <si>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</si>
  <si>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</si>
  <si>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</si>
  <si>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</si>
  <si>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</si>
  <si>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</si>
  <si>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</si>
  <si>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</si>
  <si>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</si>
  <si>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</si>
  <si>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</si>
  <si>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</si>
  <si>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</si>
  <si>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</si>
  <si>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</si>
  <si>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</si>
  <si>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</si>
  <si>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</si>
  <si>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</si>
  <si>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</si>
  <si>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</si>
  <si>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</si>
  <si>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</si>
  <si>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</si>
  <si>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</si>
  <si>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</si>
  <si>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</si>
  <si>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</si>
  <si>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</si>
  <si>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</si>
  <si>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</si>
  <si>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</si>
  <si>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</si>
  <si>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</si>
  <si>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</si>
  <si>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</si>
  <si>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</si>
  <si>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</si>
  <si>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</si>
  <si>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</si>
  <si>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</si>
  <si>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</si>
  <si>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</si>
  <si>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</si>
  <si>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</si>
  <si>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</si>
  <si>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</si>
  <si>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</si>
  <si>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</si>
  <si>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</si>
  <si>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</si>
  <si>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</si>
  <si>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</si>
  <si>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</si>
  <si>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</si>
  <si>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</si>
  <si>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</si>
  <si>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</si>
  <si>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</si>
  <si>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</si>
  <si>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</si>
  <si>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</si>
  <si>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</si>
  <si>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</si>
  <si>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</si>
  <si>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</si>
  <si>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</si>
  <si>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</si>
  <si>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</si>
  <si>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</si>
  <si>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</si>
  <si>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</si>
  <si>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</si>
  <si>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</si>
  <si>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</si>
  <si>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</si>
  <si>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</si>
  <si>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</si>
  <si>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</si>
  <si>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</si>
  <si>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</si>
  <si>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</si>
  <si>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</si>
  <si>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</si>
  <si>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</si>
  <si>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</si>
  <si>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</si>
  <si>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</si>
  <si>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</si>
  <si>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</si>
  <si>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</si>
  <si>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</si>
  <si>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</si>
  <si>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</si>
  <si>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</si>
  <si>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</si>
  <si>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</si>
  <si>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</si>
  <si>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</si>
  <si>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</si>
  <si>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</si>
  <si>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</si>
  <si>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</si>
  <si>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</si>
  <si>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</si>
  <si>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</si>
  <si>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</si>
  <si>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</si>
  <si>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</si>
  <si>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</si>
  <si>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</si>
  <si>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</si>
  <si>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</si>
  <si>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</si>
  <si>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</si>
  <si>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</si>
  <si>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</si>
  <si>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</si>
  <si>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</si>
  <si>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</si>
  <si>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</si>
  <si>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</si>
  <si>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</si>
  <si>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</si>
  <si>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</si>
  <si>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</si>
  <si>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</si>
  <si>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</si>
  <si>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</si>
  <si>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</si>
  <si>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</si>
  <si>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</si>
  <si>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</si>
  <si>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</si>
  <si>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</si>
  <si>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</si>
  <si>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</si>
  <si>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</si>
  <si>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</si>
  <si>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</si>
  <si>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</si>
  <si>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</si>
  <si>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</si>
  <si>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</si>
  <si>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</si>
  <si>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</si>
  <si>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</si>
  <si>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</si>
  <si>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</si>
  <si>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</si>
  <si>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</si>
  <si>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</si>
  <si>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</si>
  <si>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</si>
  <si>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</si>
  <si>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</si>
  <si>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</si>
  <si>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</si>
  <si>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</si>
  <si>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</si>
  <si>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</si>
  <si>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</si>
  <si>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</si>
  <si>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</si>
  <si>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</si>
  <si>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</si>
  <si>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</si>
  <si>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</si>
  <si>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</si>
  <si>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</si>
  <si>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</si>
  <si>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</si>
  <si>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</si>
  <si>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</si>
  <si>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</si>
  <si>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</si>
  <si>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</si>
  <si>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</si>
  <si>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</si>
  <si>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</si>
  <si>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</si>
  <si>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</si>
  <si>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</si>
  <si>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</si>
  <si>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</si>
  <si>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</si>
  <si>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</si>
  <si>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</si>
  <si>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</si>
  <si>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</si>
  <si>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</si>
  <si>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</si>
  <si>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</si>
  <si>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</si>
  <si>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</si>
  <si>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</si>
  <si>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</si>
  <si>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</si>
  <si>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</si>
  <si>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</si>
  <si>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</si>
  <si>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</si>
  <si>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</si>
  <si>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</si>
  <si>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</si>
  <si>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</si>
  <si>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</si>
  <si>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</si>
  <si>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</si>
  <si>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</si>
  <si>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</si>
  <si>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</si>
  <si>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</si>
  <si>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</si>
  <si>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</si>
  <si>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</si>
  <si>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</si>
  <si>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</si>
  <si>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</si>
  <si>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</si>
  <si>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</si>
  <si>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</si>
  <si>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</si>
  <si>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</si>
  <si>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</si>
  <si>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</si>
  <si>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</si>
  <si>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</si>
  <si>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</si>
  <si>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</si>
  <si>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</si>
  <si>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</si>
  <si>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</si>
  <si>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</si>
  <si>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</si>
  <si>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</si>
  <si>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</si>
  <si>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</si>
  <si>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</si>
  <si>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</si>
  <si>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</si>
  <si>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</si>
  <si>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</si>
  <si>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</si>
  <si>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</si>
  <si>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</si>
  <si>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</si>
  <si>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</si>
  <si>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</si>
  <si>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</si>
  <si>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</si>
  <si>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</si>
  <si>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</si>
  <si>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</si>
  <si>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</si>
  <si>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</si>
  <si>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</si>
  <si>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</si>
  <si>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</si>
  <si>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</si>
  <si>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</si>
  <si>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</si>
  <si>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</si>
  <si>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</si>
  <si>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</si>
  <si>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</si>
  <si>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</si>
  <si>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</si>
  <si>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</si>
  <si>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</si>
  <si>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</si>
  <si>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</si>
  <si>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</si>
  <si>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</si>
  <si>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</si>
  <si>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</si>
  <si>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</si>
  <si>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</si>
  <si>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</si>
  <si>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</si>
  <si>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</si>
  <si>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</si>
  <si>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</si>
  <si>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</si>
  <si>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</si>
  <si>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</si>
  <si>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</si>
  <si>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</si>
  <si>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</si>
  <si>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</si>
  <si>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</si>
  <si>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</si>
  <si>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</si>
  <si>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</si>
  <si>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</si>
  <si>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</si>
  <si>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</si>
  <si>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</si>
  <si>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</si>
  <si>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</si>
  <si>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</si>
  <si>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</si>
  <si>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</si>
  <si>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</si>
  <si>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</si>
  <si>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</si>
  <si>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</si>
  <si>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</si>
  <si>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</si>
  <si>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</si>
  <si>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</si>
  <si>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</si>
  <si>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</si>
  <si>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</si>
  <si>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</si>
  <si>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</si>
  <si>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</si>
  <si>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</si>
  <si>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</si>
  <si>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</si>
  <si>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</si>
  <si>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</si>
  <si>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</si>
  <si>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</si>
  <si>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</si>
  <si>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</si>
  <si>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</si>
  <si>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</si>
  <si>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</si>
  <si>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</si>
  <si>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</si>
  <si>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</si>
  <si>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</si>
  <si>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</si>
  <si>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</si>
  <si>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</si>
  <si>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</si>
  <si>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</si>
  <si>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</si>
  <si>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</si>
  <si>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</si>
  <si>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</si>
  <si>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</si>
  <si>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</si>
  <si>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</si>
  <si>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</si>
  <si>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</si>
  <si>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</si>
  <si>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</si>
  <si>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</si>
  <si>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</si>
  <si>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</si>
  <si>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</si>
  <si>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</si>
  <si>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</si>
  <si>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</si>
  <si>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</si>
  <si>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</si>
  <si>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</si>
  <si>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</si>
  <si>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</si>
  <si>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</si>
  <si>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</si>
  <si>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</si>
  <si>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</si>
  <si>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</si>
  <si>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</si>
  <si>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</si>
  <si>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</si>
  <si>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</si>
  <si>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</si>
  <si>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</si>
  <si>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</si>
  <si>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</si>
  <si>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</si>
  <si>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</si>
  <si>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</si>
  <si>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</si>
  <si>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</si>
  <si>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</si>
  <si>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</si>
  <si>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</si>
  <si>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</si>
  <si>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</si>
  <si>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</si>
  <si>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</si>
  <si>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</si>
  <si>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</si>
  <si>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</si>
  <si>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</si>
  <si>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</si>
  <si>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</si>
  <si>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</si>
  <si>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</si>
  <si>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</si>
  <si>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</si>
  <si>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</si>
  <si>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</si>
  <si>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</si>
  <si>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</si>
  <si>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</si>
  <si>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</si>
  <si>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</si>
  <si>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</si>
  <si>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</si>
  <si>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</si>
  <si>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</si>
  <si>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</si>
  <si>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</si>
  <si>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</si>
  <si>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</si>
  <si>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</si>
  <si>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</si>
  <si>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</si>
  <si>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</si>
  <si>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</si>
  <si>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</si>
  <si>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</si>
  <si>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</si>
  <si>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</si>
  <si>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</si>
  <si>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</si>
  <si>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</si>
  <si>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</si>
  <si>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</si>
  <si>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</si>
  <si>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</si>
  <si>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</si>
  <si>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</si>
  <si>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</si>
  <si>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</si>
  <si>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</si>
  <si>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</si>
  <si>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</si>
  <si>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</si>
  <si>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</si>
  <si>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</si>
  <si>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</si>
  <si>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</si>
  <si>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</si>
  <si>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</si>
  <si>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</si>
  <si>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</si>
  <si>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</si>
  <si>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</si>
  <si>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</si>
  <si>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</si>
  <si>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</si>
  <si>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</si>
  <si>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</si>
  <si>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</si>
  <si>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</si>
  <si>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</si>
  <si>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</si>
  <si>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</si>
  <si>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</si>
  <si>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</si>
  <si>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</si>
  <si>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</si>
  <si>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</si>
  <si>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</si>
  <si>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</si>
  <si>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</si>
  <si>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</si>
  <si>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</si>
  <si>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</si>
  <si>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</si>
  <si>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</si>
  <si>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</si>
  <si>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</si>
  <si>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</si>
  <si>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</si>
  <si>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</si>
  <si>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</si>
  <si>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</si>
  <si>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</si>
  <si>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</si>
  <si>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</si>
  <si>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</si>
  <si>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</si>
  <si>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</si>
  <si>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</si>
  <si>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</si>
  <si>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</si>
  <si>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</si>
  <si>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</si>
  <si>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</si>
  <si>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</si>
  <si>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</si>
  <si>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</si>
  <si>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</si>
  <si>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</si>
  <si>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</si>
  <si>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</si>
  <si>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</si>
  <si>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</si>
  <si>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</si>
  <si>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</si>
  <si>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</si>
  <si>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</si>
  <si>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</si>
  <si>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</si>
  <si>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</si>
  <si>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</si>
  <si>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</si>
  <si>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</si>
  <si>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</si>
  <si>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</si>
  <si>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</si>
  <si>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</si>
  <si>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</si>
  <si>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</si>
  <si>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</si>
  <si>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</si>
  <si>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</si>
  <si>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</si>
  <si>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</si>
  <si>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</si>
  <si>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</si>
  <si>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</si>
  <si>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</si>
  <si>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</si>
  <si>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</si>
  <si>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</si>
  <si>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</si>
  <si>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</si>
  <si>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</si>
  <si>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</si>
  <si>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</si>
  <si>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</si>
  <si>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</si>
  <si>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</si>
  <si>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</si>
  <si>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</si>
  <si>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</si>
  <si>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</si>
  <si>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</si>
  <si>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</si>
  <si>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</si>
  <si>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</si>
  <si>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</si>
  <si>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</si>
  <si>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</si>
  <si>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</si>
  <si>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</si>
  <si>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</si>
  <si>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</si>
  <si>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</si>
  <si>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</si>
  <si>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</si>
  <si>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</si>
  <si>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</si>
  <si>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</si>
  <si>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</si>
  <si>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</si>
  <si>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</si>
  <si>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</si>
  <si>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</si>
  <si>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</si>
  <si>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</si>
  <si>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</si>
  <si>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</si>
  <si>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</si>
  <si>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</si>
  <si>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</si>
  <si>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</si>
  <si>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</si>
  <si>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</si>
  <si>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</si>
  <si>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</si>
  <si>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</si>
  <si>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</si>
  <si>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</si>
  <si>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</si>
  <si>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</si>
  <si>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</si>
  <si>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</si>
  <si>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</si>
  <si>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</si>
  <si>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</si>
  <si>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</si>
  <si>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</si>
  <si>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</si>
  <si>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</si>
  <si>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</si>
  <si>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</si>
  <si>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</si>
  <si>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</si>
  <si>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</si>
  <si>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</si>
  <si>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</si>
  <si>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</si>
  <si>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</si>
  <si>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</si>
  <si>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</si>
  <si>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</si>
  <si>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</si>
  <si>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</si>
  <si>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</si>
  <si>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</si>
  <si>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</si>
  <si>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</si>
  <si>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</si>
  <si>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</si>
  <si>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</si>
  <si>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</si>
  <si>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</si>
  <si>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</si>
  <si>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</si>
  <si>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</si>
  <si>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</si>
  <si>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</si>
  <si>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</si>
  <si>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</si>
  <si>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</si>
  <si>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</si>
  <si>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</si>
  <si>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</si>
  <si>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</si>
  <si>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</si>
  <si>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</si>
  <si>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</si>
  <si>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</si>
  <si>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</si>
  <si>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</si>
  <si>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</si>
  <si>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</si>
  <si>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</si>
  <si>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</si>
  <si>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</si>
  <si>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</si>
  <si>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</si>
  <si>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</si>
  <si>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</si>
  <si>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</si>
  <si>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</si>
  <si>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</si>
  <si>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</si>
  <si>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</si>
  <si>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</si>
  <si>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</si>
  <si>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</si>
  <si>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</si>
  <si>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</si>
  <si>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</si>
  <si>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</si>
  <si>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</si>
  <si>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</si>
  <si>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</si>
  <si>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</si>
  <si>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</si>
  <si>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</si>
  <si>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</si>
  <si>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</si>
  <si>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</si>
  <si>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</si>
  <si>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</si>
  <si>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</si>
  <si>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</si>
  <si>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</si>
  <si>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</si>
  <si>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</si>
  <si>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</si>
  <si>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</si>
  <si>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</si>
  <si>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</si>
  <si>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</si>
  <si>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</si>
  <si>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</si>
  <si>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</si>
  <si>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</si>
  <si>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</si>
  <si>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</si>
  <si>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</si>
  <si>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</si>
  <si>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</si>
  <si>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</si>
  <si>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</si>
  <si>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</si>
  <si>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</si>
  <si>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</si>
  <si>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</si>
  <si>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</si>
  <si>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</si>
  <si>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</si>
  <si>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</si>
  <si>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</si>
  <si>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</si>
  <si>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</si>
  <si>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</si>
  <si>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</si>
  <si>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</si>
  <si>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</si>
  <si>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</si>
  <si>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</si>
  <si>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</si>
  <si>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</si>
  <si>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</si>
  <si>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</si>
  <si>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</si>
  <si>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</si>
  <si>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</si>
  <si>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</si>
  <si>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</si>
  <si>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</si>
  <si>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</si>
  <si>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</si>
  <si>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</si>
  <si>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</si>
  <si>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</si>
  <si>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</si>
  <si>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</si>
  <si>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</si>
  <si>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</si>
  <si>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</si>
  <si>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</si>
  <si>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</si>
  <si>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</si>
  <si>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</si>
  <si>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</si>
  <si>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</si>
  <si>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</si>
  <si>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</si>
  <si>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</si>
  <si>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</si>
  <si>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</si>
  <si>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</si>
  <si>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</si>
  <si>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</si>
  <si>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</si>
  <si>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</si>
  <si>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</si>
  <si>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</si>
  <si>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</si>
  <si>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</si>
  <si>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</si>
  <si>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</si>
  <si>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</si>
  <si>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</si>
  <si>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</si>
  <si>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</si>
  <si>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</si>
  <si>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</si>
  <si>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</si>
  <si>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</si>
  <si>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</si>
  <si>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</si>
  <si>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</si>
  <si>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</si>
  <si>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</si>
  <si>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</si>
  <si>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</si>
  <si>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</si>
  <si>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</si>
  <si>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</si>
  <si>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</si>
  <si>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</si>
  <si>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</si>
  <si>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</si>
  <si>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</si>
  <si>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</si>
  <si>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</si>
  <si>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</si>
  <si>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</si>
  <si>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</si>
  <si>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</si>
  <si>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</si>
  <si>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</si>
  <si>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</si>
  <si>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</si>
  <si>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</si>
  <si>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</si>
  <si>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</si>
  <si>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</si>
  <si>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</si>
  <si>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</si>
  <si>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</si>
  <si>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</si>
  <si>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</si>
  <si>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</si>
  <si>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</si>
  <si>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</si>
  <si>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</si>
  <si>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</si>
  <si>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</si>
  <si>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</si>
  <si>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</si>
  <si>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</si>
  <si>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</si>
  <si>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</si>
  <si>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</si>
  <si>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</si>
  <si>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</si>
  <si>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</si>
  <si>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</si>
  <si>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</si>
  <si>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</si>
  <si>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</si>
  <si>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</si>
  <si>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</si>
  <si>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</si>
  <si>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</si>
  <si>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</si>
  <si>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</si>
  <si>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</si>
  <si>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</si>
  <si>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</si>
  <si>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</si>
  <si>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</si>
  <si>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</si>
  <si>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</si>
  <si>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</si>
  <si>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</si>
  <si>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</si>
  <si>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</si>
  <si>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</si>
  <si>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</si>
  <si>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</si>
  <si>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</si>
  <si>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</si>
  <si>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</si>
  <si>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</si>
  <si>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</si>
  <si>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</si>
  <si>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</si>
  <si>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</si>
  <si>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</si>
  <si>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</si>
  <si>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</si>
  <si>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</si>
  <si>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</si>
  <si>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</si>
  <si>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</si>
  <si>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</si>
  <si>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</si>
  <si>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</si>
  <si>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</si>
  <si>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</si>
  <si>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</si>
  <si>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</si>
  <si>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</si>
  <si>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</si>
  <si>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</si>
  <si>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</si>
  <si>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</si>
  <si>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</si>
  <si>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</si>
  <si>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</si>
  <si>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</si>
  <si>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</si>
  <si>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</si>
  <si>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</si>
  <si>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</si>
  <si>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</si>
  <si>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</si>
  <si>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</si>
  <si>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</si>
  <si>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</si>
  <si>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</si>
  <si>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</si>
  <si>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</si>
  <si>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</si>
  <si>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</si>
  <si>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</si>
  <si>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</si>
  <si>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</si>
  <si>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</si>
  <si>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</si>
  <si>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</si>
  <si>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</si>
  <si>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</si>
  <si>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</si>
  <si>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</si>
  <si>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</si>
  <si>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</si>
  <si>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</si>
  <si>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</si>
  <si>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</si>
  <si>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</si>
  <si>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</si>
  <si>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</si>
  <si>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</si>
  <si>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</si>
  <si>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</si>
  <si>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</si>
  <si>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</si>
  <si>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</si>
  <si>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</si>
  <si>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</si>
  <si>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</si>
  <si>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</si>
  <si>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</si>
  <si>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</si>
  <si>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</si>
  <si>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</si>
  <si>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</si>
  <si>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</si>
  <si>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</si>
  <si>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</si>
  <si>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</si>
  <si>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</si>
  <si>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</si>
  <si>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</si>
  <si>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</si>
  <si>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</si>
  <si>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</si>
  <si>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</si>
  <si>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</si>
  <si>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</si>
  <si>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</si>
  <si>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</si>
  <si>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</si>
  <si>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</si>
  <si>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</si>
  <si>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</si>
  <si>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</si>
  <si>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</si>
  <si>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</si>
  <si>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</si>
  <si>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</si>
  <si>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</si>
  <si>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</si>
  <si>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</si>
  <si>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</si>
  <si>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</si>
  <si>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</si>
  <si>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</si>
  <si>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</si>
  <si>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</si>
  <si>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</si>
  <si>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</si>
  <si>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</si>
  <si>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</si>
  <si>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</si>
  <si>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</si>
  <si>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</si>
  <si>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</si>
  <si>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</si>
  <si>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</si>
  <si>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</si>
  <si>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</si>
  <si>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</si>
  <si>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</si>
  <si>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</si>
  <si>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</si>
  <si>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</si>
  <si>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</si>
  <si>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</si>
  <si>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</si>
  <si>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</si>
  <si>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</si>
  <si>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</si>
  <si>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</si>
  <si>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</si>
  <si>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</si>
  <si>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</si>
  <si>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</si>
  <si>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</si>
  <si>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</si>
  <si>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</si>
  <si>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</si>
  <si>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</si>
  <si>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</si>
  <si>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</si>
  <si>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</si>
  <si>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</si>
  <si>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</si>
  <si>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</si>
  <si>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</si>
  <si>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</si>
  <si>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</si>
  <si>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</si>
  <si>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</si>
  <si>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</si>
  <si>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</si>
  <si>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</si>
  <si>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</si>
  <si>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</si>
  <si>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</si>
  <si>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</si>
  <si>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</si>
  <si>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</si>
  <si>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</si>
  <si>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</si>
  <si>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</si>
  <si>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</si>
  <si>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</si>
  <si>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</si>
  <si>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</si>
  <si>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</si>
  <si>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</si>
  <si>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</si>
  <si>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</si>
  <si>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</si>
  <si>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</si>
  <si>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</si>
  <si>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</si>
  <si>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</si>
  <si>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</si>
  <si>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</si>
  <si>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</si>
  <si>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</si>
  <si>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</si>
  <si>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</si>
  <si>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</si>
  <si>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</si>
  <si>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</si>
  <si>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</si>
  <si>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</si>
  <si>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</si>
  <si>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</si>
  <si>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</si>
  <si>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</si>
  <si>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</si>
  <si>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</si>
  <si>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</si>
  <si>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</si>
  <si>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</si>
  <si>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</si>
  <si>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</si>
  <si>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</si>
  <si>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</si>
  <si>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</si>
  <si>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</si>
  <si>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</si>
  <si>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</si>
  <si>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</si>
  <si>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</si>
  <si>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</si>
  <si>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</si>
  <si>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</si>
  <si>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</si>
  <si>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</si>
  <si>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</si>
  <si>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</si>
  <si>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</si>
  <si>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</si>
  <si>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</si>
  <si>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</si>
  <si>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</si>
  <si>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</si>
  <si>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</si>
  <si>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</si>
  <si>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</si>
  <si>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</si>
  <si>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</si>
  <si>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</si>
  <si>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</si>
  <si>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</si>
  <si>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</si>
  <si>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</si>
  <si>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</si>
  <si>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</si>
  <si>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</si>
  <si>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</si>
  <si>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</si>
  <si>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</si>
  <si>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</si>
  <si>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</si>
  <si>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</si>
  <si>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</si>
  <si>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</si>
  <si>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</si>
  <si>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</si>
  <si>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</si>
  <si>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</si>
  <si>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</si>
  <si>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</si>
  <si>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</si>
  <si>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</si>
  <si>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</si>
  <si>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</si>
  <si>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</si>
  <si>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</si>
  <si>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</si>
  <si>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</si>
  <si>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</si>
  <si>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</si>
  <si>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</si>
  <si>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</si>
  <si>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</si>
  <si>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</si>
  <si>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</si>
  <si>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</si>
  <si>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</si>
  <si>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</si>
  <si>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</si>
  <si>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</si>
  <si>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</si>
  <si>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</si>
  <si>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</si>
  <si>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</si>
  <si>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</si>
  <si>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</si>
  <si>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</si>
  <si>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</si>
  <si>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</si>
  <si>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</si>
  <si>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</si>
  <si>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</si>
  <si>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</si>
  <si>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</si>
  <si>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</si>
  <si>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</si>
  <si>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</si>
  <si>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</si>
  <si>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</si>
  <si>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</si>
  <si>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</si>
  <si>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</si>
  <si>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</si>
  <si>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</si>
  <si>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</si>
  <si>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</si>
  <si>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</si>
  <si>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</si>
  <si>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</si>
  <si>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</si>
  <si>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</si>
  <si>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</si>
  <si>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</si>
  <si>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</si>
  <si>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</si>
  <si>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</si>
  <si>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</si>
  <si>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</si>
  <si>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</si>
  <si>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</si>
  <si>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</si>
  <si>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</si>
  <si>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</si>
  <si>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</si>
  <si>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</si>
  <si>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</si>
  <si>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</si>
  <si>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</si>
  <si>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</si>
  <si>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</si>
  <si>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</si>
  <si>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</si>
  <si>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</si>
  <si>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</si>
  <si>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</si>
  <si>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</si>
  <si>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</si>
  <si>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</si>
  <si>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</si>
  <si>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</si>
  <si>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</si>
  <si>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</si>
  <si>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</si>
  <si>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</si>
  <si>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</si>
  <si>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</si>
  <si>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</si>
  <si>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</si>
  <si>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</si>
  <si>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</si>
  <si>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</si>
  <si>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</si>
  <si>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</si>
  <si>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</si>
  <si>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</si>
  <si>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</si>
  <si>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</si>
  <si>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</si>
  <si>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</si>
  <si>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</si>
  <si>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</si>
  <si>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</si>
  <si>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</si>
  <si>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</si>
  <si>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</si>
  <si>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</si>
  <si>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</si>
  <si>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</si>
  <si>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</si>
  <si>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</si>
  <si>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</si>
  <si>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</si>
  <si>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</si>
  <si>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</si>
  <si>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</si>
  <si>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</si>
  <si>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</si>
  <si>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</si>
  <si>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</si>
  <si>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</si>
  <si>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</si>
  <si>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</si>
  <si>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</si>
  <si>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</si>
  <si>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</si>
  <si>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</si>
  <si>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</si>
  <si>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</si>
  <si>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</si>
  <si>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</si>
  <si>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</si>
  <si>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</si>
  <si>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</si>
  <si>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</si>
  <si>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</si>
  <si>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</si>
  <si>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</si>
  <si>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</si>
  <si>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</si>
  <si>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</si>
  <si>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</si>
  <si>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</si>
  <si>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</si>
  <si>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</si>
  <si>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</si>
  <si>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</si>
  <si>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</si>
  <si>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</si>
  <si>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</si>
  <si>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</si>
  <si>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</si>
  <si>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</si>
  <si>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</si>
  <si>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</si>
  <si>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</si>
  <si>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</si>
  <si>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</si>
  <si>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</si>
  <si>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</si>
  <si>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</si>
  <si>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</si>
  <si>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</si>
  <si>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</si>
  <si>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</si>
  <si>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</si>
  <si>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</si>
  <si>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</si>
  <si>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</si>
  <si>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</si>
  <si>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</si>
  <si>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</si>
  <si>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</si>
  <si>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</si>
  <si>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</si>
  <si>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</si>
  <si>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</si>
  <si>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</si>
  <si>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</si>
  <si>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</si>
  <si>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</si>
  <si>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</si>
  <si>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</si>
  <si>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</si>
  <si>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</si>
  <si>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</si>
  <si>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</si>
  <si>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</si>
  <si>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</si>
  <si>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</si>
  <si>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</si>
  <si>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</si>
  <si>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</si>
  <si>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</si>
  <si>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</si>
  <si>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</si>
  <si>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</si>
  <si>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</si>
  <si>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</si>
  <si>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</si>
  <si>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</si>
  <si>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</si>
  <si>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</si>
  <si>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</si>
  <si>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</si>
  <si>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</si>
  <si>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</si>
  <si>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</si>
  <si>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</si>
  <si>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</si>
  <si>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</si>
  <si>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</si>
  <si>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</si>
  <si>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</si>
  <si>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</si>
  <si>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</si>
  <si>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</si>
  <si>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</si>
  <si>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</si>
  <si>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</si>
  <si>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</si>
  <si>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</si>
  <si>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</si>
  <si>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</si>
  <si>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</si>
  <si>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</si>
  <si>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</si>
  <si>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</si>
  <si>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</si>
  <si>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</si>
  <si>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</si>
  <si>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</si>
  <si>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</si>
  <si>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</si>
  <si>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</si>
  <si>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</si>
  <si>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</si>
  <si>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</si>
  <si>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</si>
  <si>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</si>
  <si>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</si>
  <si>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</si>
  <si>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</si>
  <si>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</si>
  <si>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</si>
  <si>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</si>
  <si>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</si>
  <si>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</si>
  <si>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</si>
  <si>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</si>
  <si>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</si>
  <si>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</si>
  <si>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</si>
  <si>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</si>
  <si>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</si>
  <si>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</si>
  <si>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</si>
  <si>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</si>
  <si>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</si>
  <si>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</si>
  <si>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</si>
  <si>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</si>
  <si>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</si>
  <si>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</si>
  <si>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</si>
  <si>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</si>
  <si>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</si>
  <si>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</si>
  <si>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</si>
  <si>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</si>
  <si>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</si>
  <si>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</si>
  <si>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</si>
  <si>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</si>
  <si>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</si>
  <si>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</si>
  <si>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</si>
  <si>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</si>
  <si>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</si>
  <si>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</si>
  <si>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</si>
  <si>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</si>
  <si>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</si>
  <si>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</si>
  <si>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</si>
  <si>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</si>
  <si>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</si>
  <si>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</si>
  <si>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</si>
  <si>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</si>
  <si>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</si>
  <si>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</si>
  <si>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</si>
  <si>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</si>
  <si>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</si>
  <si>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</si>
  <si>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</si>
  <si>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</si>
  <si>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</si>
  <si>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</si>
  <si>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</si>
  <si>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</si>
  <si>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</si>
  <si>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</si>
  <si>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</si>
  <si>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</si>
  <si>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</si>
  <si>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</si>
  <si>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</si>
  <si>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</si>
  <si>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</si>
  <si>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</si>
  <si>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</si>
  <si>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</si>
  <si>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</si>
  <si>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</si>
  <si>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</si>
  <si>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</si>
  <si>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</si>
  <si>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</si>
  <si>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</si>
  <si>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</si>
  <si>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</si>
  <si>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</si>
  <si>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</si>
  <si>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</si>
  <si>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</si>
  <si>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</si>
  <si>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</si>
  <si>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</si>
  <si>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</si>
  <si>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</si>
  <si>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</si>
  <si>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</si>
  <si>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</si>
  <si>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</si>
  <si>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</si>
  <si>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</si>
  <si>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</si>
  <si>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</si>
  <si>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</si>
  <si>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</si>
  <si>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</si>
  <si>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</si>
  <si>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</si>
  <si>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</si>
  <si>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</si>
  <si>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</si>
  <si>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</si>
  <si>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</si>
  <si>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</si>
  <si>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</si>
  <si>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</si>
  <si>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</si>
  <si>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</si>
  <si>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</si>
  <si>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</si>
  <si>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</si>
  <si>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</si>
  <si>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</si>
  <si>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</si>
  <si>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</si>
  <si>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</si>
  <si>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</si>
  <si>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</si>
  <si>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</si>
  <si>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</si>
  <si>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</si>
  <si>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</si>
  <si>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</si>
  <si>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</si>
  <si>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</si>
  <si>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</si>
  <si>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</si>
  <si>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</si>
  <si>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</si>
  <si>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</si>
  <si>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</si>
  <si>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</si>
  <si>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</si>
  <si>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</si>
  <si>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</si>
  <si>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</si>
  <si>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</si>
  <si>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</si>
  <si>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</si>
  <si>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</si>
  <si>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</si>
  <si>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</si>
  <si>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</si>
  <si>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</si>
  <si>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</si>
  <si>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</si>
  <si>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</si>
  <si>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</si>
  <si>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</si>
  <si>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</si>
  <si>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</si>
  <si>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</si>
  <si>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</si>
  <si>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</si>
  <si>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</si>
  <si>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</si>
  <si>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</si>
  <si>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</si>
  <si>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</si>
  <si>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</si>
  <si>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</si>
  <si>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</si>
  <si>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</si>
  <si>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</si>
  <si>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</si>
  <si>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</si>
  <si>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</si>
  <si>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</si>
  <si>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</si>
  <si>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</si>
  <si>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</si>
  <si>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</si>
  <si>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</si>
  <si>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</si>
  <si>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</si>
  <si>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</si>
  <si>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</si>
  <si>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</si>
  <si>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</si>
  <si>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</si>
  <si>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</si>
  <si>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</si>
  <si>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</si>
  <si>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</si>
  <si>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</si>
  <si>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</si>
  <si>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</si>
  <si>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</si>
  <si>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</si>
  <si>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</si>
  <si>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</si>
  <si>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</si>
  <si>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</si>
  <si>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</si>
  <si>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</si>
  <si>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</si>
  <si>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</si>
  <si>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</si>
  <si>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</si>
  <si>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</si>
  <si>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</si>
  <si>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</si>
  <si>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</si>
  <si>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</si>
  <si>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</si>
  <si>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</si>
  <si>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</si>
  <si>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</si>
  <si>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</si>
  <si>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</si>
  <si>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</si>
  <si>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</si>
  <si>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</si>
  <si>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</si>
  <si>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</si>
  <si>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</si>
  <si>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</si>
  <si>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</si>
  <si>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</si>
  <si>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</si>
  <si>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</si>
  <si>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</si>
  <si>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</si>
  <si>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</si>
  <si>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</si>
  <si>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</si>
  <si>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</si>
  <si>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</si>
  <si>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</si>
  <si>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</si>
  <si>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</si>
  <si>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</si>
  <si>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</si>
  <si>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</si>
  <si>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</si>
  <si>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</si>
  <si>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</si>
  <si>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</si>
  <si>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</si>
  <si>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</si>
  <si>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</si>
  <si>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</si>
  <si>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</si>
  <si>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</si>
  <si>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</si>
  <si>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</si>
  <si>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</si>
  <si>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</si>
  <si>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</si>
  <si>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</si>
  <si>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</si>
  <si>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</si>
  <si>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</si>
  <si>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</si>
  <si>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</si>
  <si>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</si>
  <si>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</si>
  <si>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</si>
  <si>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</si>
  <si>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</si>
  <si>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</si>
  <si>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</si>
  <si>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</si>
  <si>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</si>
  <si>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</si>
  <si>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</si>
  <si>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</si>
  <si>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</si>
  <si>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</si>
  <si>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</si>
  <si>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</si>
  <si>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</si>
  <si>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</si>
  <si>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</si>
  <si>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</si>
  <si>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</si>
  <si>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</si>
  <si>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</si>
  <si>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</si>
  <si>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</si>
  <si>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</si>
  <si>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</si>
  <si>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</si>
  <si>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</si>
  <si>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</si>
  <si>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</si>
  <si>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</si>
  <si>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</si>
  <si>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</si>
  <si>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</si>
  <si>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</si>
  <si>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</si>
  <si>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</si>
  <si>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</si>
  <si>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</si>
  <si>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</si>
  <si>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</si>
  <si>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</si>
  <si>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</si>
  <si>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</si>
  <si>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</si>
  <si>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</si>
  <si>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</si>
  <si>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</si>
  <si>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</si>
  <si>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</si>
  <si>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</si>
  <si>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</si>
  <si>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</si>
  <si>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</si>
  <si>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</si>
  <si>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</si>
  <si>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</si>
  <si>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</si>
  <si>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</si>
  <si>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</si>
  <si>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</si>
  <si>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</si>
  <si>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</si>
  <si>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</si>
  <si>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</si>
  <si>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</si>
  <si>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</si>
  <si>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</si>
  <si>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</si>
  <si>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</si>
  <si>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</si>
  <si>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</si>
  <si>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</si>
  <si>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</si>
  <si>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</si>
  <si>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</si>
  <si>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</si>
  <si>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</si>
  <si>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</si>
  <si>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</si>
  <si>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</si>
  <si>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</si>
  <si>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</si>
  <si>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</si>
  <si>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</si>
  <si>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</si>
  <si>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</si>
  <si>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</si>
  <si>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</si>
  <si>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</si>
  <si>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</si>
  <si>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</si>
  <si>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</si>
  <si>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</si>
  <si>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</si>
  <si>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</si>
  <si>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</si>
  <si>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</si>
  <si>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</si>
  <si>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</si>
  <si>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</si>
  <si>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</si>
  <si>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</si>
  <si>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</si>
  <si>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</si>
  <si>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</si>
  <si>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</si>
  <si>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</si>
  <si>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</si>
  <si>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</si>
  <si>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</si>
  <si>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</si>
  <si>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</si>
  <si>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</si>
  <si>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</si>
  <si>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</si>
  <si>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</si>
  <si>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</si>
  <si>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</si>
  <si>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</si>
  <si>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</si>
  <si>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</si>
  <si>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</si>
  <si>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</si>
  <si>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</si>
  <si>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</si>
  <si>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</si>
  <si>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</si>
  <si>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</si>
  <si>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</si>
  <si>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</si>
  <si>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</si>
  <si>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</si>
  <si>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</si>
  <si>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</si>
  <si>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</si>
  <si>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</si>
  <si>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</si>
  <si>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</si>
  <si>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</si>
  <si>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</si>
  <si>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</si>
  <si>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</si>
  <si>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</si>
  <si>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</si>
  <si>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</si>
  <si>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</si>
  <si>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</si>
  <si>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</si>
  <si>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</si>
  <si>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</si>
  <si>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</si>
  <si>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</si>
  <si>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</si>
  <si>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</si>
  <si>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</si>
  <si>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</si>
  <si>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</si>
  <si>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</si>
  <si>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</si>
  <si>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</si>
  <si>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</si>
  <si>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</si>
  <si>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</si>
  <si>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</si>
  <si>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</si>
  <si>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</si>
  <si>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</si>
  <si>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</si>
  <si>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</si>
  <si>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</si>
  <si>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</si>
  <si>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</si>
  <si>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</si>
  <si>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</si>
  <si>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</si>
  <si>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</si>
  <si>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</si>
  <si>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</si>
  <si>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</si>
  <si>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</si>
  <si>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</si>
  <si>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</si>
  <si>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</si>
  <si>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</si>
  <si>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</si>
  <si>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</si>
  <si>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</si>
  <si>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</si>
  <si>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</si>
  <si>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</si>
  <si>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</si>
  <si>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</si>
  <si>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</si>
  <si>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</si>
  <si>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</si>
  <si>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</si>
  <si>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</si>
  <si>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</si>
  <si>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</si>
  <si>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</si>
  <si>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</si>
  <si>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</si>
  <si>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</si>
  <si>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</si>
  <si>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</si>
  <si>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</si>
  <si>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</si>
  <si>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</si>
  <si>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</si>
  <si>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</si>
  <si>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</si>
  <si>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</si>
  <si>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</si>
  <si>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</si>
  <si>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</si>
  <si>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</si>
  <si>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</si>
  <si>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</si>
  <si>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</si>
  <si>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</si>
  <si>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</si>
  <si>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</si>
  <si>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</si>
  <si>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</si>
  <si>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</si>
  <si>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</si>
  <si>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</si>
  <si>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</si>
  <si>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</si>
  <si>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</si>
  <si>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</si>
  <si>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</si>
  <si>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</si>
  <si>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</si>
  <si>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</si>
  <si>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</si>
  <si>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</si>
  <si>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</si>
  <si>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</si>
  <si>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</si>
  <si>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</si>
  <si>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</si>
  <si>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</si>
  <si>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</si>
  <si>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</si>
  <si>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</si>
  <si>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</si>
  <si>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</si>
  <si>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</si>
  <si>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</si>
  <si>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</si>
  <si>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</si>
  <si>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</si>
  <si>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</si>
  <si>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</si>
  <si>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</si>
  <si>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</si>
  <si>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</si>
  <si>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</si>
  <si>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</si>
  <si>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</si>
  <si>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</si>
  <si>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</si>
  <si>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</si>
  <si>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</si>
  <si>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</si>
  <si>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</si>
  <si>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</si>
  <si>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</si>
  <si>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</si>
  <si>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</si>
  <si>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</si>
  <si>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</si>
  <si>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</si>
  <si>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</si>
  <si>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</si>
  <si>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</si>
  <si>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</si>
  <si>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</si>
  <si>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</si>
  <si>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</si>
  <si>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</si>
  <si>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</si>
  <si>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</si>
  <si>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</si>
  <si>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</si>
  <si>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</si>
  <si>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</si>
  <si>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</si>
  <si>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</si>
  <si>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</si>
  <si>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</si>
  <si>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</si>
  <si>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</si>
  <si>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</si>
  <si>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</si>
  <si>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</si>
  <si>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</si>
  <si>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</si>
  <si>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</si>
  <si>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</si>
  <si>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</si>
  <si>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</si>
  <si>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</si>
  <si>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</si>
  <si>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</si>
  <si>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</si>
  <si>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</si>
  <si>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</si>
  <si>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</si>
  <si>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</si>
  <si>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</si>
  <si>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</si>
  <si>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</si>
  <si>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</si>
  <si>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</si>
  <si>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</si>
  <si>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</si>
  <si>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</si>
  <si>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</si>
  <si>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</si>
  <si>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</si>
  <si>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</si>
  <si>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</si>
  <si>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</si>
  <si>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</si>
  <si>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</si>
  <si>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</si>
  <si>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</si>
  <si>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</si>
  <si>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</si>
  <si>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</si>
  <si>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</si>
  <si>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</si>
  <si>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</si>
  <si>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</si>
  <si>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</si>
  <si>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</si>
  <si>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</si>
  <si>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</si>
  <si>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</si>
  <si>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</si>
  <si>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</si>
  <si>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</si>
  <si>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</si>
  <si>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</si>
  <si>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</si>
  <si>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</si>
  <si>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</si>
  <si>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</si>
  <si>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</si>
  <si>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</si>
  <si>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</si>
  <si>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</si>
  <si>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</si>
  <si>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</si>
  <si>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</si>
  <si>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</si>
  <si>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</si>
  <si>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</si>
  <si>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</si>
  <si>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</si>
  <si>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</si>
  <si>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</si>
  <si>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</si>
  <si>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</si>
  <si>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</si>
  <si>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</si>
  <si>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</si>
  <si>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</si>
  <si>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</si>
  <si>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</si>
  <si>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</si>
  <si>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</si>
  <si>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</si>
  <si>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</si>
  <si>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</si>
  <si>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</si>
  <si>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</si>
  <si>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</si>
  <si>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</si>
  <si>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</si>
  <si>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</si>
  <si>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</si>
  <si>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</si>
  <si>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</si>
  <si>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</si>
  <si>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</si>
  <si>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</si>
  <si>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</si>
  <si>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</si>
  <si>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</si>
  <si>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</si>
  <si>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</si>
  <si>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</si>
  <si>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</si>
  <si>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</si>
  <si>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</si>
  <si>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</si>
  <si>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</si>
  <si>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</si>
  <si>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</si>
  <si>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</si>
  <si>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</si>
  <si>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</si>
  <si>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</si>
  <si>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</si>
  <si>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</si>
  <si>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</si>
  <si>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</si>
  <si>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</si>
  <si>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</si>
  <si>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</si>
  <si>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</si>
  <si>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</si>
  <si>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</si>
  <si>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</si>
  <si>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</si>
  <si>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</si>
  <si>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</si>
  <si>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</si>
  <si>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</si>
  <si>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</si>
  <si>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</si>
  <si>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</si>
  <si>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</si>
  <si>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</si>
  <si>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</si>
  <si>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</si>
  <si>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</si>
  <si>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</si>
  <si>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</si>
  <si>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</si>
  <si>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</si>
  <si>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</si>
  <si>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</si>
  <si>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</si>
  <si>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</si>
  <si>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</si>
  <si>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</si>
  <si>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</si>
  <si>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</si>
  <si>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</si>
  <si>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</si>
  <si>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</si>
  <si>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</si>
  <si>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</si>
  <si>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</si>
  <si>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</si>
  <si>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</si>
  <si>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</si>
  <si>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</si>
  <si>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</si>
  <si>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</si>
  <si>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</si>
  <si>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</si>
  <si>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</si>
  <si>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</si>
  <si>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</si>
  <si>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</si>
  <si>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</si>
  <si>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</si>
  <si>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</si>
  <si>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</si>
  <si>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</si>
  <si>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</si>
  <si>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</si>
  <si>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</si>
  <si>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</si>
  <si>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</si>
  <si>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</si>
  <si>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</si>
  <si>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</si>
  <si>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</si>
  <si>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</si>
  <si>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</si>
  <si>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</si>
  <si>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</si>
  <si>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</si>
  <si>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</si>
  <si>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</si>
  <si>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</si>
  <si>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</si>
  <si>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</si>
  <si>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</si>
  <si>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</si>
  <si>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</si>
  <si>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</si>
  <si>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</si>
  <si>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</si>
  <si>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</si>
  <si>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</si>
  <si>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</si>
  <si>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</si>
  <si>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</si>
  <si>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</si>
  <si>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</si>
  <si>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</si>
  <si>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</si>
  <si>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</si>
  <si>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</si>
  <si>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</si>
  <si>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</si>
  <si>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</si>
  <si>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</si>
  <si>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</si>
  <si>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</si>
  <si>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</si>
  <si>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</si>
  <si>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</si>
  <si>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</si>
  <si>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</si>
  <si>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</si>
  <si>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</si>
  <si>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</si>
  <si>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</si>
  <si>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</si>
  <si>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</si>
  <si>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</si>
  <si>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</si>
  <si>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</si>
  <si>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</si>
  <si>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</si>
  <si>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</si>
  <si>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</si>
  <si>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</si>
  <si>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</si>
  <si>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</si>
  <si>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</si>
  <si>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</si>
  <si>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</si>
  <si>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</si>
  <si>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</si>
  <si>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</si>
  <si>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</si>
  <si>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</si>
  <si>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</si>
  <si>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</si>
  <si>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</si>
  <si>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</si>
  <si>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</si>
  <si>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</si>
  <si>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</si>
  <si>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</si>
  <si>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</si>
  <si>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</si>
  <si>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</si>
  <si>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</si>
  <si>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</si>
  <si>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</si>
  <si>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</si>
  <si>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</si>
  <si>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</si>
  <si>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</si>
  <si>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</si>
  <si>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</si>
  <si>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</si>
  <si>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</si>
  <si>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</si>
  <si>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</si>
  <si>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</si>
  <si>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</si>
  <si>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</si>
  <si>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</si>
  <si>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</si>
  <si>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</si>
  <si>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</si>
  <si>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</si>
  <si>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</si>
  <si>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</si>
  <si>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</si>
  <si>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</si>
  <si>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</si>
  <si>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</si>
  <si>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</si>
  <si>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</si>
  <si>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</si>
  <si>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</si>
  <si>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</si>
  <si>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</si>
  <si>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</si>
  <si>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</si>
  <si>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</si>
  <si>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</si>
  <si>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</si>
  <si>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</si>
  <si>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</si>
  <si>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</si>
  <si>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</si>
  <si>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</si>
  <si>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</si>
  <si>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</si>
  <si>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</si>
  <si>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</si>
  <si>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</si>
  <si>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</si>
  <si>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</si>
  <si>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</si>
  <si>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</si>
  <si>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</si>
  <si>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</si>
  <si>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</si>
  <si>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</si>
  <si>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</si>
  <si>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</si>
  <si>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</si>
  <si>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</si>
  <si>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</si>
  <si>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</si>
  <si>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</si>
  <si>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</si>
  <si>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</si>
  <si>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</si>
  <si>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</si>
  <si>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</si>
  <si>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</si>
  <si>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</si>
  <si>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</si>
  <si>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</si>
  <si>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</si>
  <si>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</si>
  <si>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</si>
  <si>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</si>
  <si>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</si>
  <si>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</si>
  <si>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</si>
  <si>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</si>
  <si>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</si>
  <si>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</si>
  <si>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</si>
  <si>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</si>
  <si>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</si>
  <si>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</si>
  <si>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</si>
  <si>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</si>
  <si>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</si>
  <si>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</si>
  <si>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</si>
  <si>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</si>
  <si>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</si>
  <si>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</si>
  <si>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</si>
  <si>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</si>
  <si>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</si>
  <si>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</si>
  <si>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</si>
  <si>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</si>
  <si>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</si>
  <si>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</si>
  <si>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</si>
  <si>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</si>
  <si>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</si>
  <si>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</si>
  <si>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</si>
  <si>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</si>
  <si>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</si>
  <si>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</si>
  <si>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</si>
  <si>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</si>
  <si>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</si>
  <si>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</si>
  <si>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</si>
  <si>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</si>
  <si>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</si>
  <si>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</si>
  <si>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</si>
  <si>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</si>
  <si>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</si>
  <si>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</si>
  <si>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</si>
  <si>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</si>
  <si>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</si>
  <si>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</si>
  <si>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</si>
  <si>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</si>
  <si>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</si>
  <si>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</si>
  <si>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</si>
  <si>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</si>
  <si>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</si>
  <si>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</si>
  <si>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</si>
  <si>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</si>
  <si>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</si>
  <si>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</si>
  <si>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</si>
  <si>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</si>
  <si>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</si>
  <si>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</si>
  <si>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</si>
  <si>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</si>
  <si>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</si>
  <si>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</si>
  <si>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</si>
  <si>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</si>
  <si>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</si>
  <si>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</si>
  <si>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</si>
  <si>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</si>
  <si>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</si>
  <si>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</si>
  <si>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</si>
  <si>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</si>
  <si>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</si>
  <si>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</si>
  <si>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</si>
  <si>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</si>
  <si>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</si>
  <si>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</si>
  <si>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</si>
  <si>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</si>
  <si>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</si>
  <si>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</si>
  <si>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</si>
  <si>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</si>
  <si>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</si>
  <si>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</si>
  <si>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</si>
  <si>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</si>
  <si>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</si>
  <si>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</si>
  <si>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</si>
  <si>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</si>
  <si>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</si>
  <si>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</si>
  <si>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</si>
  <si>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</si>
  <si>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</si>
  <si>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</si>
  <si>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</si>
  <si>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</si>
  <si>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</si>
  <si>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</si>
  <si>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</si>
  <si>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</si>
  <si>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</si>
  <si>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</si>
  <si>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</si>
  <si>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</si>
  <si>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</si>
  <si>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</si>
  <si>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</si>
  <si>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</si>
  <si>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</si>
  <si>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</si>
  <si>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</si>
  <si>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</si>
  <si>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</si>
  <si>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</si>
  <si>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</si>
  <si>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</si>
  <si>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</si>
  <si>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</si>
  <si>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</si>
  <si>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</si>
  <si>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</si>
  <si>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</si>
  <si>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</si>
  <si>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</si>
  <si>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</si>
  <si>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</si>
  <si>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</si>
  <si>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</si>
  <si>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</si>
  <si>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</si>
  <si>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</si>
  <si>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</si>
  <si>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</si>
  <si>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</si>
  <si>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</si>
  <si>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</si>
  <si>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</si>
  <si>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</si>
  <si>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</si>
  <si>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</si>
  <si>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</si>
  <si>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</si>
  <si>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</si>
  <si>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</si>
  <si>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</si>
  <si>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</si>
  <si>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</si>
  <si>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</si>
  <si>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</si>
  <si>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</si>
  <si>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</si>
  <si>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</si>
  <si>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</si>
  <si>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</si>
  <si>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</si>
  <si>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</si>
  <si>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</si>
  <si>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</si>
  <si>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</si>
  <si>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</si>
  <si>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</si>
  <si>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</si>
  <si>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</si>
  <si>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</si>
  <si>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</si>
  <si>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</si>
  <si>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</si>
  <si>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</si>
  <si>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</si>
  <si>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</si>
  <si>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</si>
  <si>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</si>
  <si>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</si>
  <si>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</si>
  <si>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</si>
  <si>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</si>
  <si>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</si>
  <si>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</si>
  <si>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</si>
  <si>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</si>
  <si>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</si>
  <si>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</si>
  <si>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</si>
  <si>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</si>
  <si>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</si>
  <si>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</si>
  <si>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</si>
  <si>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</si>
  <si>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</si>
  <si>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</si>
  <si>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</si>
  <si>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</si>
  <si>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</si>
  <si>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</si>
  <si>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</si>
  <si>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</si>
  <si>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</si>
  <si>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</si>
  <si>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</si>
  <si>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</si>
  <si>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</si>
  <si>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</si>
  <si>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</si>
  <si>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</si>
  <si>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</si>
  <si>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</si>
  <si>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</si>
  <si>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</si>
  <si>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</si>
  <si>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</si>
  <si>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</si>
  <si>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</si>
  <si>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</si>
  <si>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</si>
  <si>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</si>
  <si>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</si>
  <si>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</si>
  <si>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</si>
  <si>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</si>
  <si>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</si>
  <si>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</si>
  <si>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</si>
  <si>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</si>
  <si>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</si>
  <si>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</si>
  <si>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</si>
  <si>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</si>
  <si>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</si>
  <si>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</si>
  <si>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</si>
  <si>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</si>
  <si>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</si>
  <si>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</si>
  <si>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</si>
  <si>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</si>
  <si>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</si>
  <si>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</si>
  <si>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</si>
  <si>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</si>
  <si>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</si>
  <si>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</si>
  <si>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</si>
  <si>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</si>
  <si>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</si>
  <si>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</si>
  <si>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</si>
  <si>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</si>
  <si>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</si>
  <si>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</si>
  <si>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</si>
  <si>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</si>
  <si>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</si>
  <si>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</si>
  <si>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</si>
  <si>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</si>
  <si>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</si>
  <si>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</si>
  <si>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</si>
  <si>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</si>
  <si>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</si>
  <si>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</si>
  <si>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</si>
  <si>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</si>
  <si>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</si>
  <si>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</si>
  <si>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</si>
  <si>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</si>
  <si>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</si>
  <si>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</si>
  <si>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</si>
  <si>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</si>
  <si>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</si>
  <si>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</si>
  <si>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</si>
  <si>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</si>
  <si>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</si>
  <si>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</si>
  <si>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</si>
  <si>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</si>
  <si>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</si>
  <si>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</si>
  <si>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</si>
  <si>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</si>
  <si>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</si>
  <si>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</si>
  <si>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</si>
  <si>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</si>
  <si>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</si>
  <si>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</si>
  <si>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</si>
  <si>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</si>
  <si>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</si>
  <si>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</si>
  <si>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</si>
  <si>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</si>
  <si>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</si>
  <si>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</si>
  <si>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</si>
  <si>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</si>
  <si>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</si>
  <si>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</si>
  <si>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</si>
  <si>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</si>
  <si>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</si>
  <si>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</si>
  <si>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</si>
  <si>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</si>
  <si>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</si>
  <si>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</si>
  <si>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</si>
  <si>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</si>
  <si>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</si>
  <si>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</si>
  <si>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</si>
  <si>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</si>
  <si>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</si>
  <si>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</si>
  <si>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</si>
  <si>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</si>
  <si>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</si>
  <si>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</si>
  <si>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</si>
  <si>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</si>
  <si>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</si>
  <si>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</si>
  <si>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</si>
  <si>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</si>
  <si>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</si>
  <si>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</si>
  <si>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</si>
  <si>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</si>
  <si>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</si>
  <si>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</si>
  <si>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</si>
  <si>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</si>
  <si>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</si>
  <si>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</si>
  <si>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</si>
  <si>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</si>
  <si>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</si>
  <si>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</si>
  <si>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</si>
  <si>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</si>
  <si>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</si>
  <si>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</si>
  <si>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</si>
  <si>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</si>
  <si>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</si>
  <si>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</si>
  <si>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</si>
  <si>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</si>
  <si>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</si>
  <si>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</si>
  <si>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</si>
  <si>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</si>
  <si>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</si>
  <si>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</si>
  <si>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</si>
  <si>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</si>
  <si>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</si>
  <si>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</si>
  <si>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</si>
  <si>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</si>
  <si>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</si>
  <si>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</si>
  <si>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</si>
  <si>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</si>
  <si>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</si>
  <si>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</si>
  <si>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</si>
  <si>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</si>
  <si>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</si>
  <si>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</si>
  <si>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</si>
  <si>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</si>
  <si>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</si>
  <si>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</si>
  <si>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</si>
  <si>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</si>
  <si>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</si>
  <si>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</si>
  <si>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</si>
  <si>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</si>
  <si>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</si>
  <si>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</si>
  <si>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</si>
  <si>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</si>
  <si>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</si>
  <si>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</si>
  <si>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</si>
  <si>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</si>
  <si>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</si>
  <si>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</si>
  <si>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</si>
  <si>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</si>
  <si>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</si>
  <si>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</si>
  <si>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</si>
  <si>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</si>
  <si>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</si>
  <si>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</si>
  <si>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</si>
  <si>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</si>
  <si>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</si>
  <si>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</si>
  <si>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</si>
  <si>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</si>
  <si>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</si>
  <si>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</si>
  <si>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</si>
  <si>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</si>
  <si>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</si>
  <si>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</si>
  <si>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</si>
  <si>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</si>
  <si>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</si>
  <si>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</si>
  <si>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</si>
  <si>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</si>
  <si>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</si>
  <si>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</si>
  <si>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</si>
  <si>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</si>
  <si>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</si>
  <si>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</si>
  <si>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</si>
  <si>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</si>
  <si>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</si>
  <si>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</si>
  <si>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</si>
  <si>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</si>
  <si>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</si>
  <si>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</si>
  <si>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</si>
  <si>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</si>
  <si>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</si>
  <si>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</si>
  <si>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</si>
  <si>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</si>
  <si>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</si>
  <si>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</si>
  <si>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</si>
  <si>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</si>
  <si>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</si>
  <si>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</si>
  <si>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</si>
  <si>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</si>
  <si>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</si>
  <si>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</si>
  <si>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</si>
  <si>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</si>
  <si>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</si>
  <si>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</si>
  <si>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</si>
  <si>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</si>
  <si>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</si>
  <si>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</si>
  <si>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</si>
  <si>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</si>
  <si>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</si>
  <si>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</si>
  <si>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</si>
  <si>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</si>
  <si>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</si>
  <si>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</si>
  <si>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</si>
  <si>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</si>
  <si>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</si>
  <si>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</si>
  <si>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</si>
  <si>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</si>
  <si>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</si>
  <si>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</si>
  <si>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</si>
  <si>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</si>
  <si>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</si>
  <si>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</si>
  <si>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</si>
  <si>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</si>
  <si>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</si>
  <si>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</si>
  <si>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</si>
  <si>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</si>
  <si>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</si>
  <si>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</si>
  <si>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</si>
  <si>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</si>
  <si>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</si>
  <si>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</si>
  <si>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</si>
  <si>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</si>
  <si>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</si>
  <si>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</si>
  <si>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</si>
  <si>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</si>
  <si>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</si>
  <si>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</si>
  <si>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</si>
  <si>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</si>
  <si>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</si>
  <si>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</si>
  <si>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</si>
  <si>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</si>
  <si>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</si>
  <si>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</si>
  <si>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</si>
  <si>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</si>
  <si>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</si>
  <si>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</si>
  <si>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</si>
  <si>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</si>
  <si>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</si>
  <si>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</si>
  <si>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</si>
  <si>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</si>
  <si>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</si>
  <si>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</si>
  <si>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</si>
  <si>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</si>
  <si>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</si>
  <si>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</si>
  <si>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</si>
  <si>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</si>
  <si>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</si>
  <si>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</si>
  <si>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</si>
  <si>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</si>
  <si>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</si>
  <si>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</si>
  <si>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</si>
  <si>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</si>
  <si>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</si>
  <si>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</si>
  <si>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</si>
  <si>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</si>
  <si>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</si>
  <si>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</si>
  <si>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</si>
  <si>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</si>
  <si>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</si>
  <si>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</si>
  <si>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</si>
  <si>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</si>
  <si>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</si>
  <si>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</si>
  <si>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</si>
  <si>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</si>
  <si>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</si>
  <si>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</si>
  <si>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</si>
  <si>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</si>
  <si>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</si>
  <si>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</si>
  <si>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</si>
  <si>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</si>
  <si>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</si>
  <si>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</si>
  <si>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</si>
  <si>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</si>
  <si>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</si>
  <si>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</si>
  <si>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</si>
  <si>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</si>
  <si>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</si>
  <si>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</si>
  <si>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</si>
  <si>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</si>
  <si>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</si>
  <si>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</si>
  <si>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</si>
  <si>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</si>
  <si>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</si>
  <si>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</si>
  <si>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</si>
  <si>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</si>
  <si>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</si>
  <si>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</si>
  <si>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</si>
  <si>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</si>
  <si>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</si>
  <si>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</si>
  <si>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</si>
  <si>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</si>
  <si>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</si>
  <si>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</si>
  <si>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</si>
  <si>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</si>
  <si>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</si>
  <si>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</si>
  <si>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</si>
  <si>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</si>
  <si>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</si>
  <si>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</si>
  <si>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</si>
  <si>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</si>
  <si>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</si>
  <si>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</si>
  <si>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</si>
  <si>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</si>
  <si>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</si>
  <si>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</si>
  <si>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</si>
  <si>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</si>
  <si>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</si>
  <si>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</si>
  <si>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</si>
  <si>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</si>
  <si>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</si>
  <si>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</si>
  <si>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</si>
  <si>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</si>
  <si>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</si>
  <si>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</si>
  <si>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</si>
  <si>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</si>
  <si>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</si>
  <si>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</si>
  <si>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</si>
  <si>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</si>
  <si>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</si>
  <si>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</si>
  <si>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</si>
  <si>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</si>
  <si>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</si>
  <si>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</si>
  <si>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</si>
  <si>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</si>
  <si>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</si>
  <si>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</si>
  <si>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</si>
  <si>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</si>
  <si>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</si>
  <si>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</si>
  <si>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</si>
  <si>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</si>
  <si>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</si>
  <si>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</si>
  <si>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</si>
  <si>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</si>
  <si>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</si>
  <si>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</si>
  <si>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</si>
  <si>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</si>
  <si>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</si>
  <si>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</si>
  <si>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</si>
  <si>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</si>
  <si>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</si>
  <si>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</si>
  <si>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</si>
  <si>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</si>
  <si>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</si>
  <si>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</si>
  <si>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</si>
  <si>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</si>
  <si>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</si>
  <si>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</si>
  <si>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</si>
  <si>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</si>
  <si>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</si>
  <si>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</si>
  <si>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</si>
  <si>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</si>
  <si>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</si>
  <si>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</si>
  <si>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</si>
  <si>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</si>
  <si>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</si>
  <si>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</si>
  <si>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</si>
  <si>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</si>
  <si>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</si>
  <si>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</si>
  <si>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</si>
  <si>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</si>
  <si>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</si>
  <si>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</si>
  <si>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</si>
  <si>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</si>
  <si>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</si>
  <si>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</si>
  <si>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</si>
  <si>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</si>
  <si>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</si>
  <si>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</si>
  <si>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</si>
  <si>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</si>
  <si>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</si>
  <si>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</si>
  <si>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</si>
  <si>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</si>
  <si>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</si>
  <si>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</si>
  <si>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</si>
  <si>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</si>
  <si>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</si>
  <si>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</si>
  <si>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</si>
  <si>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</si>
  <si>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</si>
  <si>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</si>
  <si>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</si>
  <si>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</si>
  <si>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</si>
  <si>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</si>
  <si>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</si>
  <si>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</si>
  <si>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</si>
  <si>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</si>
  <si>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</si>
  <si>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</si>
  <si>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</si>
  <si>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</si>
  <si>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</si>
  <si>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</si>
  <si>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</si>
  <si>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</si>
  <si>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</si>
  <si>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</si>
  <si>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</si>
  <si>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</si>
  <si>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</si>
  <si>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</si>
  <si>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</si>
  <si>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</si>
  <si>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</si>
  <si>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</si>
  <si>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</si>
  <si>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</si>
  <si>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</si>
  <si>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</si>
  <si>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</si>
  <si>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</si>
  <si>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</si>
  <si>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</si>
  <si>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</si>
  <si>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</si>
  <si>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</si>
  <si>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</si>
  <si>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</si>
  <si>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</si>
  <si>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</si>
  <si>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</si>
  <si>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</si>
  <si>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</si>
  <si>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</si>
  <si>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</si>
  <si>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</si>
  <si>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</si>
  <si>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</si>
  <si>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</si>
  <si>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</si>
  <si>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</si>
  <si>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</si>
  <si>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</si>
  <si>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</si>
  <si>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</si>
  <si>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</si>
  <si>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</si>
  <si>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</si>
  <si>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</si>
  <si>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</si>
  <si>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</si>
  <si>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</si>
  <si>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</si>
  <si>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</si>
  <si>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</si>
  <si>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</si>
  <si>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</si>
  <si>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</si>
  <si>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</si>
  <si>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</si>
  <si>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</si>
  <si>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</si>
  <si>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</si>
  <si>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</si>
  <si>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</si>
  <si>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</si>
  <si>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</si>
  <si>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</si>
  <si>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</si>
  <si>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</si>
  <si>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</si>
  <si>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</si>
  <si>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</si>
  <si>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</si>
  <si>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</si>
  <si>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</si>
  <si>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</si>
  <si>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</si>
  <si>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</si>
  <si>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</si>
  <si>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</si>
  <si>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</si>
  <si>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</si>
  <si>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</si>
  <si>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</si>
  <si>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</si>
  <si>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</si>
  <si>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</si>
  <si>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</si>
  <si>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</si>
  <si>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</si>
  <si>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</si>
  <si>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</si>
  <si>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</si>
  <si>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</si>
  <si>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</si>
  <si>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</si>
  <si>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</si>
  <si>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</si>
  <si>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</si>
  <si>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</si>
  <si>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</si>
  <si>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</si>
  <si>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</si>
  <si>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</si>
  <si>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</si>
  <si>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</si>
  <si>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</si>
  <si>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</si>
  <si>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</si>
  <si>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</si>
  <si>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</si>
  <si>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</si>
  <si>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</si>
  <si>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</si>
  <si>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</si>
  <si>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</si>
  <si>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</si>
  <si>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</si>
  <si>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</si>
  <si>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</si>
  <si>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</si>
  <si>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</si>
  <si>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</si>
  <si>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</si>
  <si>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</si>
  <si>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</si>
  <si>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</si>
  <si>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</si>
  <si>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</si>
  <si>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</si>
  <si>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</si>
  <si>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</si>
  <si>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</si>
  <si>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</si>
  <si>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</si>
  <si>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</si>
  <si>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</si>
  <si>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</si>
  <si>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</si>
  <si>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</si>
  <si>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</si>
  <si>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</si>
  <si>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</si>
  <si>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</si>
  <si>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</si>
  <si>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</si>
  <si>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</si>
  <si>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</si>
  <si>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</si>
  <si>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</si>
  <si>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</si>
  <si>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</si>
  <si>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</si>
  <si>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</si>
  <si>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</si>
  <si>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</si>
  <si>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</si>
  <si>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</si>
  <si>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</si>
  <si>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</si>
  <si>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</si>
  <si>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</si>
  <si>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</si>
  <si>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</si>
  <si>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</si>
  <si>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</si>
  <si>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</si>
  <si>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</si>
  <si>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</si>
  <si>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</si>
  <si>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</si>
  <si>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</si>
  <si>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</si>
  <si>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</si>
  <si>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</si>
  <si>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</si>
  <si>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</si>
  <si>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</si>
  <si>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</si>
  <si>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</si>
  <si>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</si>
  <si>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</si>
  <si>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</si>
  <si>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</si>
  <si>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</si>
  <si>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</si>
  <si>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</si>
  <si>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</si>
  <si>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</si>
  <si>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</si>
  <si>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</si>
  <si>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</si>
  <si>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</si>
  <si>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</si>
  <si>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</si>
  <si>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</si>
  <si>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</si>
  <si>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</si>
  <si>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</si>
  <si>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</si>
  <si>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</si>
  <si>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</si>
  <si>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</si>
  <si>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</si>
  <si>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</si>
  <si>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</si>
  <si>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</si>
  <si>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</si>
  <si>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</si>
  <si>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</si>
  <si>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</si>
  <si>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</si>
  <si>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</si>
  <si>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</si>
  <si>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</si>
  <si>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</si>
  <si>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</si>
  <si>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</si>
  <si>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</si>
  <si>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</si>
  <si>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</si>
  <si>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</si>
  <si>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</si>
  <si>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</si>
  <si>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</si>
  <si>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</si>
  <si>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</si>
  <si>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</si>
  <si>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</si>
  <si>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</si>
  <si>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</si>
  <si>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</si>
  <si>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</si>
  <si>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</si>
  <si>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</si>
  <si>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</si>
  <si>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</si>
  <si>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</si>
  <si>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</si>
  <si>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</si>
  <si>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</si>
  <si>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</si>
  <si>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</si>
  <si>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</si>
  <si>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</si>
  <si>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</si>
  <si>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</si>
  <si>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</si>
  <si>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</si>
  <si>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</si>
  <si>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</si>
  <si>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</si>
  <si>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</si>
  <si>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</si>
  <si>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</si>
  <si>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</si>
  <si>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</si>
  <si>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</si>
  <si>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</si>
  <si>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</si>
  <si>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</si>
  <si>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</si>
  <si>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</si>
  <si>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</si>
  <si>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</si>
  <si>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</si>
  <si>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</si>
  <si>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</si>
  <si>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</si>
  <si>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</si>
  <si>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</si>
  <si>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</si>
  <si>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</si>
  <si>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</si>
  <si>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</si>
  <si>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</si>
  <si>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</si>
  <si>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</si>
  <si>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</si>
  <si>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</si>
  <si>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</si>
  <si>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</si>
  <si>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</si>
  <si>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</si>
  <si>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</si>
  <si>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</si>
  <si>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</si>
  <si>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</si>
  <si>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</si>
  <si>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</si>
  <si>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</si>
  <si>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</si>
  <si>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</si>
  <si>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</si>
  <si>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</si>
  <si>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</si>
  <si>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</si>
  <si>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</si>
  <si>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</si>
  <si>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</si>
  <si>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</si>
  <si>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</si>
  <si>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</si>
  <si>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</si>
  <si>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</si>
  <si>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</si>
  <si>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</si>
  <si>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</si>
  <si>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</si>
  <si>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</si>
  <si>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</si>
  <si>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</si>
  <si>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</si>
  <si>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</si>
  <si>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</si>
  <si>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</si>
  <si>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</si>
  <si>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</si>
  <si>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</si>
  <si>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</si>
  <si>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</si>
  <si>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</si>
  <si>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</si>
  <si>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</si>
  <si>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</si>
  <si>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</si>
  <si>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</si>
  <si>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</si>
  <si>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</si>
  <si>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</si>
  <si>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</si>
  <si>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</si>
  <si>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</si>
  <si>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</si>
  <si>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</si>
  <si>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</si>
  <si>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</si>
  <si>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</si>
  <si>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</si>
  <si>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</si>
  <si>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</si>
  <si>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</si>
  <si>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</si>
  <si>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</si>
  <si>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</si>
  <si>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</si>
  <si>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</si>
  <si>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</si>
  <si>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</si>
  <si>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</si>
  <si>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</si>
  <si>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</si>
  <si>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</si>
  <si>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</si>
  <si>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</si>
  <si>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</si>
  <si>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</si>
  <si>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</si>
  <si>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</si>
  <si>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</si>
  <si>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</si>
  <si>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</si>
  <si>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</si>
  <si>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</si>
  <si>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</si>
  <si>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</si>
  <si>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</si>
  <si>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</si>
  <si>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</si>
  <si>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</si>
  <si>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</si>
  <si>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</si>
  <si>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</si>
  <si>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</si>
  <si>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</si>
  <si>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</si>
  <si>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</si>
  <si>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</si>
  <si>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</si>
  <si>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</si>
  <si>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</si>
  <si>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</si>
  <si>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</si>
  <si>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</si>
  <si>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</si>
  <si>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</si>
  <si>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</si>
  <si>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</si>
  <si>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</si>
  <si>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</si>
  <si>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</si>
  <si>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</si>
  <si>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</si>
  <si>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</si>
  <si>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</si>
  <si>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</si>
  <si>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</si>
  <si>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</si>
  <si>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</si>
  <si>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</si>
  <si>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</si>
  <si>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</si>
  <si>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</si>
  <si>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</si>
  <si>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</si>
  <si>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</si>
  <si>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</si>
  <si>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</si>
  <si>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</si>
  <si>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</si>
  <si>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</si>
  <si>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</si>
  <si>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</si>
  <si>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</si>
  <si>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</si>
  <si>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</si>
  <si>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</si>
  <si>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</si>
  <si>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</si>
  <si>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</si>
  <si>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</si>
  <si>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</si>
  <si>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</si>
  <si>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</si>
  <si>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</si>
  <si>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</si>
  <si>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</si>
  <si>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</si>
  <si>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</si>
  <si>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</si>
  <si>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</si>
  <si>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</si>
  <si>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</si>
  <si>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</si>
  <si>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</si>
  <si>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</si>
  <si>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</si>
  <si>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</si>
  <si>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</si>
  <si>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</si>
  <si>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</si>
  <si>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</si>
  <si>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</si>
  <si>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</si>
  <si>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</si>
  <si>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</si>
  <si>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</si>
  <si>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</si>
  <si>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</si>
  <si>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</si>
  <si>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</si>
  <si>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</si>
  <si>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</si>
  <si>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</si>
  <si>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</si>
  <si>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</si>
  <si>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</si>
  <si>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</si>
  <si>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</si>
  <si>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</si>
  <si>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</si>
  <si>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</si>
  <si>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</si>
  <si>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</si>
  <si>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</si>
  <si>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</si>
  <si>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</si>
  <si>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</si>
  <si>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</si>
  <si>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</si>
  <si>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</si>
  <si>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</si>
  <si>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</si>
  <si>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</si>
  <si>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</si>
  <si>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</si>
  <si>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</si>
  <si>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</si>
  <si>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</si>
  <si>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</si>
  <si>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</si>
  <si>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</si>
  <si>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</si>
  <si>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</si>
  <si>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</si>
  <si>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</si>
  <si>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</si>
  <si>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</si>
  <si>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</si>
  <si>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</si>
  <si>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</si>
  <si>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</si>
  <si>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</si>
  <si>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</si>
  <si>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</si>
  <si>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</si>
  <si>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</si>
  <si>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</si>
  <si>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</si>
  <si>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</si>
  <si>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</si>
  <si>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</si>
  <si>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</si>
  <si>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</si>
  <si>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</si>
  <si>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</si>
  <si>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</si>
  <si>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</si>
  <si>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</si>
  <si>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</si>
  <si>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</si>
  <si>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</si>
  <si>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</si>
  <si>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</si>
  <si>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</si>
  <si>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</si>
  <si>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</si>
  <si>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</si>
  <si>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</si>
  <si>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</si>
  <si>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</si>
  <si>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</si>
  <si>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</si>
  <si>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</si>
  <si>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</si>
  <si>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</si>
  <si>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</si>
  <si>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</si>
  <si>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</si>
  <si>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</si>
  <si>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</si>
  <si>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</si>
  <si>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</si>
  <si>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</si>
  <si>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</si>
  <si>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</si>
  <si>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</si>
  <si>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</si>
  <si>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</si>
  <si>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</si>
  <si>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</si>
  <si>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</si>
  <si>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</si>
  <si>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</si>
  <si>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</si>
  <si>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</si>
  <si>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</si>
  <si>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</si>
  <si>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</si>
  <si>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</si>
  <si>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</si>
  <si>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</si>
  <si>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</si>
  <si>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</si>
  <si>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</si>
  <si>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</si>
  <si>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</si>
  <si>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</si>
  <si>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</si>
  <si>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</si>
  <si>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</si>
  <si>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</si>
  <si>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</si>
  <si>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</si>
  <si>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</si>
  <si>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</si>
  <si>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</si>
  <si>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</si>
  <si>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</si>
  <si>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</si>
  <si>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</si>
  <si>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</si>
  <si>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</si>
  <si>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</si>
  <si>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</si>
  <si>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</si>
  <si>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</si>
  <si>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</si>
  <si>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</si>
  <si>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</si>
  <si>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</si>
  <si>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</si>
  <si>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</si>
  <si>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</si>
  <si>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</si>
  <si>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</si>
  <si>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</si>
  <si>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</si>
  <si>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</si>
  <si>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</si>
  <si>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</si>
  <si>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</si>
  <si>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</si>
  <si>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</si>
  <si>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</si>
  <si>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</si>
  <si>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</si>
  <si>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</si>
  <si>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</si>
  <si>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</si>
  <si>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</si>
  <si>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</si>
  <si>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</si>
  <si>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</si>
  <si>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</si>
  <si>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</si>
  <si>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</si>
  <si>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</si>
  <si>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</si>
  <si>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</si>
  <si>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</si>
  <si>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</si>
  <si>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</si>
  <si>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</si>
  <si>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</si>
  <si>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</si>
  <si>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</si>
  <si>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</si>
  <si>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</si>
  <si>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</si>
  <si>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</si>
  <si>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</si>
  <si>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</si>
  <si>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</si>
  <si>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</si>
  <si>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</si>
  <si>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</si>
  <si>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</si>
  <si>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</si>
  <si>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</si>
  <si>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</si>
  <si>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</si>
  <si>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</si>
  <si>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</si>
  <si>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</si>
  <si>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</si>
  <si>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</si>
  <si>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</si>
  <si>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</si>
  <si>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</si>
  <si>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</si>
  <si>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</si>
  <si>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</si>
  <si>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</si>
  <si>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</si>
  <si>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</si>
  <si>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</si>
  <si>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</si>
  <si>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</si>
  <si>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</si>
  <si>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</si>
  <si>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</si>
  <si>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</si>
  <si>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</si>
  <si>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</si>
  <si>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</si>
  <si>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</si>
  <si>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</si>
  <si>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</si>
  <si>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</si>
  <si>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</si>
  <si>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</si>
  <si>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</si>
  <si>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</si>
  <si>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</si>
  <si>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</si>
  <si>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</si>
  <si>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</si>
  <si>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</si>
  <si>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</si>
  <si>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</si>
  <si>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</si>
  <si>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</si>
  <si>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</si>
  <si>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</si>
  <si>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</si>
  <si>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</si>
  <si>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</si>
  <si>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</si>
  <si>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</si>
  <si>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</si>
  <si>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</si>
  <si>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</si>
  <si>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</si>
  <si>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</si>
  <si>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</si>
  <si>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</si>
  <si>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</si>
  <si>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</si>
  <si>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</si>
  <si>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</si>
  <si>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</si>
  <si>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</si>
  <si>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</si>
  <si>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</si>
  <si>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</si>
  <si>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</si>
  <si>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</si>
  <si>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</si>
  <si>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</si>
  <si>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</si>
  <si>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</si>
  <si>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</si>
  <si>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</si>
  <si>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</si>
  <si>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</si>
  <si>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</si>
  <si>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</si>
  <si>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</si>
  <si>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</si>
  <si>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</si>
  <si>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</si>
  <si>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</si>
  <si>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</si>
  <si>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</si>
  <si>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</si>
  <si>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</si>
  <si>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</si>
  <si>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</si>
  <si>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</si>
  <si>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</si>
  <si>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</si>
  <si>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</si>
  <si>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</si>
  <si>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</si>
  <si>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</si>
  <si>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</si>
  <si>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</si>
  <si>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</si>
  <si>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</si>
  <si>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</si>
  <si>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</si>
  <si>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</si>
  <si>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</si>
  <si>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</si>
  <si>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</si>
  <si>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</si>
  <si>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</si>
  <si>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</si>
  <si>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</si>
  <si>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</si>
  <si>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</si>
  <si>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</si>
  <si>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</si>
  <si>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</si>
  <si>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</si>
  <si>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</si>
  <si>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</si>
  <si>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</si>
  <si>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</si>
  <si>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</si>
  <si>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</si>
  <si>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</si>
  <si>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</si>
  <si>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</si>
  <si>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</si>
  <si>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</si>
  <si>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</si>
  <si>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</si>
  <si>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</si>
  <si>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</si>
  <si>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</si>
  <si>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</si>
  <si>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</si>
  <si>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</si>
  <si>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</si>
  <si>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</si>
  <si>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</si>
  <si>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</si>
  <si>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</si>
  <si>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</si>
  <si>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</si>
  <si>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</si>
  <si>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</si>
  <si>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</si>
  <si>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</si>
  <si>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</si>
  <si>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</si>
  <si>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</si>
  <si>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</si>
  <si>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</si>
  <si>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</si>
  <si>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</si>
  <si>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</si>
  <si>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</si>
  <si>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</si>
  <si>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</si>
  <si>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</si>
  <si>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</si>
  <si>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</si>
  <si>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</si>
  <si>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</si>
  <si>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</si>
  <si>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</si>
  <si>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</si>
  <si>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</si>
  <si>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</si>
  <si>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</si>
  <si>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</si>
  <si>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</si>
  <si>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</si>
  <si>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</si>
  <si>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</si>
  <si>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</si>
  <si>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</si>
  <si>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</si>
  <si>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</si>
  <si>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</si>
  <si>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</si>
  <si>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</si>
  <si>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</si>
  <si>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</si>
  <si>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</si>
  <si>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</si>
  <si>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</si>
  <si>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</si>
  <si>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</si>
  <si>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</si>
  <si>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</si>
  <si>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</si>
  <si>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</si>
  <si>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</si>
  <si>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</si>
  <si>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</si>
  <si>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</si>
  <si>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</si>
  <si>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</si>
  <si>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</si>
  <si>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</si>
  <si>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</si>
  <si>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</si>
  <si>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</si>
  <si>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</si>
  <si>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</si>
  <si>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</si>
  <si>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</si>
  <si>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</si>
  <si>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</si>
  <si>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</si>
  <si>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</si>
  <si>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</si>
  <si>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</si>
  <si>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</si>
  <si>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</si>
  <si>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</si>
  <si>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</si>
  <si>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</si>
  <si>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</si>
  <si>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</si>
  <si>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</si>
  <si>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</si>
  <si>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</si>
  <si>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</si>
  <si>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</si>
  <si>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</si>
  <si>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</si>
  <si>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</si>
  <si>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</si>
  <si>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</si>
  <si>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</si>
  <si>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</si>
  <si>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</si>
  <si>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</si>
  <si>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</si>
  <si>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</si>
  <si>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</si>
  <si>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</si>
  <si>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</si>
  <si>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</si>
  <si>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</si>
  <si>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</si>
  <si>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</si>
  <si>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</si>
  <si>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</si>
  <si>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</si>
  <si>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</si>
  <si>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</si>
  <si>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</si>
  <si>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</si>
  <si>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</si>
  <si>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</si>
  <si>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</si>
  <si>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</si>
  <si>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</si>
  <si>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</si>
  <si>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</si>
  <si>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</si>
  <si>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</si>
  <si>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</si>
  <si>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</si>
  <si>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</si>
  <si>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</si>
  <si>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</si>
  <si>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</si>
  <si>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</si>
  <si>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</si>
  <si>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</si>
  <si>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</si>
  <si>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</si>
  <si>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</si>
  <si>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</si>
  <si>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</si>
  <si>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</si>
  <si>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</si>
  <si>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</si>
  <si>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</si>
  <si>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</si>
  <si>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</si>
  <si>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</si>
  <si>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</si>
  <si>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</si>
  <si>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</si>
  <si>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</si>
  <si>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</si>
  <si>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</si>
  <si>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</si>
  <si>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</si>
  <si>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</si>
  <si>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</si>
  <si>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</si>
  <si>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</si>
  <si>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</si>
  <si>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</si>
  <si>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</si>
  <si>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</si>
  <si>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</si>
  <si>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</si>
  <si>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</si>
  <si>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</si>
  <si>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</si>
  <si>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</si>
  <si>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</si>
  <si>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</si>
  <si>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</si>
  <si>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</si>
  <si>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</si>
  <si>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</si>
  <si>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</si>
  <si>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</si>
  <si>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</si>
  <si>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</si>
  <si>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</si>
  <si>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</si>
  <si>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</si>
  <si>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</si>
  <si>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</si>
  <si>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</si>
  <si>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</si>
  <si>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</si>
  <si>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</si>
  <si>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</si>
  <si>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</si>
  <si>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</si>
  <si>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</si>
  <si>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</si>
  <si>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</si>
  <si>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</si>
  <si>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</si>
  <si>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</si>
  <si>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</si>
  <si>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</si>
  <si>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</si>
  <si>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</si>
  <si>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</si>
  <si>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</si>
  <si>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</si>
  <si>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</si>
  <si>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</si>
  <si>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</si>
  <si>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</si>
  <si>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</si>
  <si>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</si>
  <si>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</si>
  <si>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</si>
  <si>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</si>
  <si>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</si>
  <si>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</si>
  <si>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</si>
  <si>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</si>
  <si>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</si>
  <si>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</si>
  <si>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</si>
  <si>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</si>
  <si>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</si>
  <si>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</si>
  <si>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</si>
  <si>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</si>
  <si>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</si>
  <si>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</si>
  <si>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</si>
  <si>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</si>
  <si>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</si>
  <si>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</si>
  <si>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</si>
  <si>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</si>
  <si>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</si>
  <si>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</si>
  <si>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</si>
  <si>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</si>
  <si>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</si>
  <si>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</si>
  <si>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</si>
  <si>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</si>
  <si>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</si>
  <si>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</si>
  <si>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</si>
  <si>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</si>
  <si>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</si>
  <si>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</si>
  <si>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</si>
  <si>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</si>
  <si>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</si>
  <si>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</si>
  <si>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</si>
  <si>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</si>
  <si>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</si>
  <si>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</si>
  <si>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</si>
  <si>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</si>
  <si>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</si>
  <si>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</si>
  <si>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</si>
  <si>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</si>
  <si>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</si>
  <si>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</si>
  <si>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</si>
  <si>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</si>
  <si>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</si>
  <si>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</si>
  <si>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</si>
  <si>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</si>
  <si>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</si>
  <si>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</si>
  <si>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</si>
  <si>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</si>
  <si>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</si>
  <si>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</si>
  <si>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</si>
  <si>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</si>
  <si>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</si>
  <si>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</si>
  <si>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</si>
  <si>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</si>
  <si>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</si>
  <si>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</si>
  <si>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</si>
  <si>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</si>
  <si>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</si>
  <si>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</si>
  <si>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</si>
  <si>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</si>
  <si>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</si>
  <si>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</si>
  <si>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</si>
  <si>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</si>
  <si>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</si>
  <si>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</si>
  <si>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</si>
  <si>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</si>
  <si>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</si>
  <si>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</si>
  <si>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</si>
  <si>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</si>
  <si>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</si>
  <si>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</si>
  <si>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</si>
  <si>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</si>
  <si>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</si>
  <si>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</si>
  <si>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</si>
  <si>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</si>
  <si>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</si>
  <si>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</si>
  <si>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</si>
  <si>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</si>
  <si>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</si>
  <si>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</si>
  <si>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</si>
  <si>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</si>
  <si>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</si>
  <si>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</si>
  <si>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</si>
  <si>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</si>
  <si>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</si>
  <si>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</si>
  <si>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</si>
  <si>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</si>
  <si>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</si>
  <si>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</si>
  <si>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</si>
  <si>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</si>
  <si>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</si>
  <si>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</si>
  <si>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</si>
  <si>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</si>
  <si>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</si>
  <si>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</si>
  <si>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</si>
  <si>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</si>
  <si>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</si>
  <si>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</si>
  <si>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</si>
  <si>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</si>
  <si>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</si>
  <si>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</si>
  <si>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</si>
  <si>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</si>
  <si>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</si>
  <si>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</si>
  <si>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</si>
  <si>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</si>
  <si>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</si>
  <si>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</si>
  <si>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</si>
  <si>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</si>
  <si>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</si>
  <si>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</si>
  <si>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</si>
  <si>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</si>
  <si>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</si>
  <si>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</si>
  <si>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</si>
  <si>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</si>
  <si>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</si>
  <si>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</si>
  <si>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</si>
  <si>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</si>
  <si>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</si>
  <si>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</si>
  <si>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</si>
  <si>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</si>
  <si>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</si>
  <si>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</si>
  <si>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</si>
  <si>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</si>
  <si>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</si>
  <si>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</si>
  <si>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</si>
  <si>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</si>
  <si>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</si>
  <si>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</si>
  <si>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</si>
  <si>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</si>
  <si>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</si>
  <si>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</si>
  <si>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</si>
  <si>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</si>
  <si>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</si>
  <si>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</si>
  <si>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</si>
  <si>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</si>
  <si>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</si>
  <si>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</si>
  <si>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</si>
  <si>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</si>
  <si>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</si>
  <si>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</si>
  <si>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</si>
  <si>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</si>
  <si>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</si>
  <si>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</si>
  <si>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</si>
  <si>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</si>
  <si>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</si>
  <si>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</si>
  <si>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</si>
  <si>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</si>
  <si>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</si>
  <si>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</si>
  <si>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</si>
  <si>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</si>
  <si>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</si>
  <si>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</si>
  <si>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</si>
  <si>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</si>
  <si>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</si>
  <si>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</si>
  <si>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</si>
  <si>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</si>
  <si>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</si>
  <si>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</si>
  <si>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</si>
  <si>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</si>
  <si>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</si>
  <si>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</si>
  <si>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</si>
  <si>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</si>
  <si>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</si>
  <si>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</si>
  <si>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</si>
  <si>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</si>
  <si>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</si>
  <si>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</si>
  <si>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</si>
  <si>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</si>
  <si>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</si>
  <si>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</si>
  <si>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</si>
  <si>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</si>
  <si>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</si>
  <si>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</si>
  <si>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</si>
  <si>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</si>
  <si>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</si>
  <si>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</si>
  <si>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</si>
  <si>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</si>
  <si>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</si>
  <si>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</si>
  <si>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</si>
  <si>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</si>
  <si>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</si>
  <si>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</si>
  <si>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</si>
  <si>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</si>
  <si>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</si>
  <si>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</si>
  <si>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</si>
  <si>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</si>
  <si>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</si>
  <si>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</si>
  <si>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</si>
  <si>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</si>
  <si>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</si>
  <si>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</si>
  <si>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</si>
  <si>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</si>
  <si>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</si>
  <si>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</si>
  <si>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</si>
  <si>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</si>
  <si>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</si>
  <si>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</si>
  <si>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</si>
  <si>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</si>
  <si>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</si>
  <si>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</si>
  <si>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</si>
  <si>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</si>
  <si>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</si>
  <si>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</si>
  <si>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</si>
  <si>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</si>
  <si>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</si>
  <si>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</si>
  <si>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</si>
  <si>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</si>
  <si>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</si>
  <si>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</si>
  <si>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</si>
  <si>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</si>
  <si>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</si>
  <si>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</si>
  <si>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</si>
  <si>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</si>
  <si>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</si>
  <si>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</si>
  <si>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</si>
  <si>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</si>
  <si>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</si>
  <si>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</si>
  <si>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</si>
  <si>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</si>
  <si>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</si>
  <si>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</si>
  <si>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</si>
  <si>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</si>
  <si>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</si>
  <si>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</si>
  <si>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</si>
  <si>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</si>
  <si>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</si>
  <si>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</si>
  <si>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</si>
  <si>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</si>
  <si>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</si>
  <si>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</si>
  <si>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</si>
  <si>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</si>
  <si>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</si>
  <si>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</si>
  <si>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</si>
  <si>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</si>
  <si>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</si>
  <si>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</si>
  <si>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</si>
  <si>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</si>
  <si>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</si>
  <si>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</si>
  <si>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</si>
  <si>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</si>
  <si>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</si>
  <si>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</si>
  <si>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</si>
  <si>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</si>
  <si>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</si>
  <si>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</si>
  <si>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</si>
  <si>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</si>
  <si>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</si>
  <si>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</si>
  <si>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</si>
  <si>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</si>
  <si>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</si>
  <si>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</si>
  <si>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</si>
  <si>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</si>
  <si>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</si>
  <si>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</si>
  <si>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</si>
  <si>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</si>
  <si>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</si>
  <si>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</si>
  <si>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</si>
  <si>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</si>
  <si>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</si>
  <si>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</si>
  <si>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</si>
  <si>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</si>
  <si>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</si>
  <si>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</si>
  <si>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</si>
  <si>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</si>
  <si>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</si>
  <si>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</si>
  <si>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</si>
  <si>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</si>
  <si>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</si>
  <si>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</si>
  <si>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</si>
  <si>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</si>
  <si>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</si>
  <si>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</si>
  <si>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</si>
  <si>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</si>
  <si>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</si>
  <si>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</si>
  <si>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</si>
  <si>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</si>
  <si>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</si>
  <si>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</si>
  <si>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</si>
  <si>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</si>
  <si>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</si>
  <si>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</si>
  <si>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</si>
  <si>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</si>
  <si>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</si>
  <si>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</si>
  <si>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</si>
  <si>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</si>
  <si>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</si>
  <si>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</si>
  <si>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</si>
  <si>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</si>
  <si>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</si>
  <si>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</si>
  <si>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</si>
  <si>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</si>
  <si>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</si>
  <si>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</si>
  <si>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</si>
  <si>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</si>
  <si>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</si>
  <si>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</si>
  <si>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</si>
  <si>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</si>
  <si>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</si>
  <si>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</si>
  <si>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</si>
  <si>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</si>
  <si>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</si>
  <si>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</si>
  <si>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</si>
  <si>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</si>
  <si>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</si>
  <si>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</si>
  <si>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</si>
  <si>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</si>
  <si>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</si>
  <si>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</si>
  <si>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</si>
  <si>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</si>
  <si>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</si>
  <si>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</si>
  <si>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</si>
  <si>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</si>
  <si>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</si>
  <si>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</si>
  <si>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</si>
  <si>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</si>
  <si>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</si>
  <si>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</si>
  <si>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</si>
  <si>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</si>
  <si>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</si>
  <si>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</si>
  <si>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</si>
  <si>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</si>
  <si>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</si>
  <si>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</si>
  <si>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</si>
  <si>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</si>
  <si>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</si>
  <si>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</si>
  <si>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</si>
  <si>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</si>
  <si>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</si>
  <si>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</si>
  <si>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</si>
  <si>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</si>
  <si>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</si>
  <si>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</si>
  <si>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</si>
  <si>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</si>
  <si>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</si>
  <si>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</si>
  <si>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</si>
  <si>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</si>
  <si>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</si>
  <si>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</si>
  <si>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</si>
  <si>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</si>
  <si>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</si>
  <si>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</si>
  <si>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</si>
  <si>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</si>
  <si>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</si>
  <si>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</si>
  <si>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</si>
  <si>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</si>
  <si>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</si>
  <si>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</si>
  <si>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</si>
  <si>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</si>
  <si>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</si>
  <si>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</si>
  <si>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</si>
  <si>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</si>
  <si>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</si>
  <si>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</si>
  <si>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</si>
  <si>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</si>
  <si>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</si>
  <si>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</si>
  <si>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</si>
  <si>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</si>
  <si>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</si>
  <si>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</si>
  <si>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</si>
  <si>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</si>
  <si>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</si>
  <si>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</si>
  <si>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</si>
  <si>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</si>
  <si>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</si>
  <si>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</si>
  <si>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</si>
  <si>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</si>
  <si>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</si>
  <si>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</si>
  <si>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</si>
  <si>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</si>
  <si>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</si>
  <si>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</si>
  <si>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</si>
  <si>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</si>
  <si>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</si>
  <si>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</si>
  <si>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</si>
  <si>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</si>
  <si>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</si>
  <si>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</si>
  <si>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</si>
  <si>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</si>
  <si>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</si>
  <si>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</si>
  <si>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</si>
  <si>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</si>
  <si>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</si>
  <si>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</si>
  <si>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</si>
  <si>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</si>
  <si>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</si>
  <si>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</si>
  <si>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</si>
  <si>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</si>
  <si>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</si>
  <si>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</si>
  <si>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</si>
  <si>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</si>
  <si>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</si>
  <si>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</si>
  <si>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</si>
  <si>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</si>
  <si>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</si>
  <si>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</si>
  <si>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</si>
  <si>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</si>
  <si>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</si>
  <si>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</si>
  <si>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</si>
  <si>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</si>
  <si>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</si>
  <si>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</si>
  <si>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</si>
  <si>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</si>
  <si>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</si>
  <si>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</si>
  <si>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</si>
  <si>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</si>
  <si>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</si>
  <si>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</si>
  <si>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</si>
  <si>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</si>
  <si>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</si>
  <si>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</si>
  <si>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</si>
  <si>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</si>
  <si>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</si>
  <si>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</si>
  <si>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</si>
  <si>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</si>
  <si>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</si>
  <si>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</si>
  <si>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</si>
  <si>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</si>
  <si>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</si>
  <si>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</si>
  <si>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</si>
  <si>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</si>
  <si>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</si>
  <si>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</si>
  <si>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</si>
  <si>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</si>
  <si>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</si>
  <si>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</si>
  <si>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</si>
  <si>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</si>
  <si>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</si>
  <si>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</si>
  <si>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</si>
  <si>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</si>
  <si>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</si>
  <si>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</si>
  <si>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</si>
  <si>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</si>
  <si>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</si>
  <si>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</si>
  <si>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</si>
  <si>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</si>
  <si>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</si>
  <si>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</si>
  <si>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</si>
  <si>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</si>
  <si>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</si>
  <si>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</si>
  <si>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</si>
  <si>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</si>
  <si>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</si>
  <si>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</si>
  <si>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</si>
  <si>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</si>
  <si>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</si>
  <si>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</si>
  <si>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</si>
  <si>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</si>
  <si>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</si>
  <si>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</si>
  <si>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</si>
  <si>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</si>
  <si>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</si>
  <si>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</si>
  <si>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</si>
  <si>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</si>
  <si>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</si>
  <si>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</si>
  <si>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</si>
  <si>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</si>
  <si>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</si>
  <si>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</si>
  <si>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</si>
  <si>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</si>
  <si>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</si>
  <si>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</si>
  <si>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</si>
  <si>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</si>
  <si>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</si>
  <si>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</si>
  <si>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</si>
  <si>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</si>
  <si>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</si>
  <si>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</si>
  <si>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</si>
  <si>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</si>
  <si>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</si>
  <si>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</si>
  <si>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</si>
  <si>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</si>
  <si>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</si>
  <si>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</si>
  <si>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</si>
  <si>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</si>
  <si>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</si>
  <si>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</si>
  <si>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</si>
  <si>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</si>
  <si>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</si>
  <si>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</si>
  <si>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</si>
  <si>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</si>
  <si>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</si>
  <si>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</si>
  <si>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</si>
  <si>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</si>
  <si>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</si>
  <si>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</si>
  <si>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</si>
  <si>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</si>
  <si>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</si>
  <si>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</si>
  <si>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</si>
  <si>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</si>
  <si>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</si>
  <si>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</si>
  <si>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</si>
  <si>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</si>
  <si>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</si>
  <si>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</si>
  <si>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</si>
  <si>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</si>
  <si>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</si>
  <si>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</si>
  <si>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</si>
  <si>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</si>
  <si>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</si>
  <si>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</si>
  <si>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</si>
  <si>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</si>
  <si>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</si>
  <si>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</si>
  <si>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</si>
  <si>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</si>
  <si>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</si>
  <si>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</si>
  <si>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</si>
  <si>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</si>
  <si>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</si>
  <si>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</si>
  <si>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</si>
  <si>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</si>
  <si>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</si>
  <si>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</si>
  <si>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</si>
  <si>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</si>
  <si>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</si>
  <si>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</si>
  <si>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</si>
  <si>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</si>
  <si>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</si>
  <si>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</si>
  <si>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</si>
  <si>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</si>
  <si>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</si>
  <si>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</si>
  <si>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</si>
  <si>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</si>
  <si>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</si>
  <si>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</si>
  <si>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</si>
  <si>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</si>
  <si>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</si>
  <si>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</si>
  <si>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</si>
  <si>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</si>
  <si>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</si>
  <si>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</si>
  <si>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</si>
  <si>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</si>
  <si>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</si>
  <si>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</si>
  <si>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</si>
  <si>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</si>
  <si>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</si>
  <si>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</si>
  <si>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</si>
  <si>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</si>
  <si>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</si>
  <si>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</si>
  <si>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</si>
  <si>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</si>
  <si>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</si>
  <si>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</si>
  <si>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</si>
  <si>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</si>
  <si>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</si>
  <si>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</si>
  <si>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</si>
  <si>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</si>
  <si>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</si>
  <si>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</si>
  <si>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</si>
  <si>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</si>
  <si>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</si>
  <si>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</si>
  <si>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</si>
  <si>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</si>
  <si>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</si>
  <si>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</si>
  <si>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</si>
  <si>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</si>
  <si>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</si>
  <si>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</si>
  <si>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</si>
  <si>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</si>
  <si>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</si>
  <si>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</si>
  <si>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</si>
  <si>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</si>
  <si>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</si>
  <si>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</si>
  <si>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</si>
  <si>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</si>
  <si>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</si>
  <si>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</si>
  <si>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</si>
  <si>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</si>
  <si>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</si>
  <si>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</si>
  <si>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</si>
  <si>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</si>
  <si>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</si>
  <si>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</si>
  <si>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</si>
  <si>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</si>
  <si>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</si>
  <si>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</si>
  <si>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</si>
  <si>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</si>
  <si>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</si>
  <si>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</si>
  <si>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</si>
  <si>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</si>
  <si>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</si>
  <si>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</si>
  <si>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</si>
  <si>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</si>
  <si>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</si>
  <si>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</si>
  <si>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</si>
  <si>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</si>
  <si>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</si>
  <si>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</si>
  <si>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</si>
  <si>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</si>
  <si>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</si>
  <si>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</si>
  <si>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</si>
  <si>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</si>
  <si>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</si>
  <si>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</si>
  <si>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</si>
  <si>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</si>
  <si>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</si>
  <si>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</si>
  <si>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</si>
  <si>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</si>
  <si>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</si>
  <si>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</si>
  <si>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</si>
  <si>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</si>
  <si>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</si>
  <si>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</si>
  <si>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</si>
  <si>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</si>
  <si>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</si>
  <si>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</si>
  <si>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</si>
  <si>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</si>
  <si>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</si>
  <si>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</si>
  <si>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</si>
  <si>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</si>
  <si>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</si>
  <si>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</si>
  <si>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</si>
  <si>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</si>
  <si>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</si>
  <si>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</si>
  <si>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</si>
  <si>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</si>
  <si>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</si>
  <si>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</si>
  <si>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</si>
  <si>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</si>
  <si>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</si>
  <si>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</si>
  <si>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</si>
  <si>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</si>
  <si>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</si>
  <si>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</si>
  <si>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</si>
  <si>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</si>
  <si>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</si>
  <si>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</si>
  <si>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</si>
  <si>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</si>
  <si>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</si>
  <si>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</si>
  <si>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</si>
  <si>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</si>
  <si>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</si>
  <si>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</si>
  <si>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</si>
  <si>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</si>
  <si>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</si>
  <si>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</si>
  <si>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</si>
  <si>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</si>
  <si>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</si>
  <si>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</si>
  <si>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</si>
  <si>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</si>
  <si>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</si>
  <si>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</si>
  <si>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</si>
  <si>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</si>
  <si>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</si>
  <si>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</si>
  <si>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</si>
  <si>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</si>
  <si>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</si>
  <si>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</si>
  <si>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</si>
  <si>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</si>
  <si>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</si>
  <si>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</si>
  <si>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</si>
  <si>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</si>
  <si>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</si>
  <si>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</si>
  <si>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</si>
  <si>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</si>
  <si>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</si>
  <si>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</si>
  <si>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</si>
  <si>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</si>
  <si>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</si>
  <si>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</si>
  <si>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</si>
  <si>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</si>
  <si>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</si>
  <si>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</si>
  <si>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</si>
  <si>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</si>
  <si>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</si>
  <si>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</si>
  <si>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</si>
  <si>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</si>
  <si>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</si>
  <si>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</si>
  <si>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</si>
  <si>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</si>
  <si>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</si>
  <si>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</si>
  <si>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</si>
  <si>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</si>
  <si>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</si>
  <si>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</si>
  <si>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</si>
  <si>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</si>
  <si>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</si>
  <si>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</si>
  <si>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</si>
  <si>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</si>
  <si>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</si>
  <si>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</si>
  <si>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</si>
  <si>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</si>
  <si>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</si>
  <si>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</si>
  <si>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</si>
  <si>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</si>
  <si>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</si>
  <si>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</si>
  <si>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</si>
  <si>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</si>
  <si>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</si>
  <si>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</si>
  <si>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</si>
  <si>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</si>
  <si>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</si>
  <si>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</si>
  <si>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</si>
  <si>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</si>
  <si>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</si>
  <si>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</si>
  <si>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</si>
  <si>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</si>
  <si>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</si>
  <si>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</si>
  <si>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</si>
  <si>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</si>
  <si>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</si>
  <si>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</si>
  <si>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</si>
  <si>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</si>
  <si>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</si>
  <si>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</si>
  <si>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</si>
  <si>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</si>
  <si>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</si>
  <si>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</si>
  <si>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</si>
  <si>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</si>
  <si>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</si>
  <si>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</si>
  <si>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</si>
  <si>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</si>
  <si>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</si>
  <si>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</si>
  <si>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</si>
  <si>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</si>
  <si>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</si>
  <si>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</si>
  <si>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</si>
  <si>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</si>
  <si>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</si>
  <si>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</si>
  <si>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</si>
  <si>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</si>
  <si>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</si>
  <si>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</si>
  <si>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</si>
  <si>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</si>
  <si>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</si>
  <si>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</si>
  <si>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</si>
  <si>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</si>
  <si>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</si>
  <si>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</si>
  <si>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</si>
  <si>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</si>
  <si>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</si>
  <si>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</si>
  <si>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</si>
  <si>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</si>
  <si>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</si>
  <si>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</si>
  <si>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</si>
  <si>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</si>
  <si>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</si>
  <si>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</si>
  <si>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</si>
  <si>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</si>
  <si>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</si>
  <si>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</si>
  <si>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</si>
  <si>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</si>
  <si>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</si>
  <si>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</si>
  <si>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</si>
  <si>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</si>
  <si>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</si>
  <si>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</si>
  <si>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</si>
  <si>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</si>
  <si>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</si>
  <si>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</si>
  <si>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</si>
  <si>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</si>
  <si>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</si>
  <si>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</si>
  <si>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</si>
  <si>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</si>
  <si>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</si>
  <si>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</si>
  <si>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</si>
  <si>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</si>
  <si>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</si>
  <si>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</si>
  <si>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</si>
  <si>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</si>
  <si>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</si>
  <si>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</si>
  <si>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</si>
  <si>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</si>
  <si>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</si>
  <si>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</si>
  <si>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</si>
  <si>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</si>
  <si>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</si>
  <si>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</si>
  <si>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</si>
  <si>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</si>
  <si>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</si>
  <si>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</si>
  <si>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</si>
  <si>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</si>
  <si>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</si>
  <si>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</si>
  <si>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</si>
  <si>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</si>
  <si>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</si>
  <si>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</si>
  <si>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</si>
  <si>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</si>
  <si>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</si>
  <si>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</si>
  <si>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</si>
  <si>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</si>
  <si>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</si>
  <si>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</si>
  <si>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</si>
  <si>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</si>
  <si>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</si>
  <si>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</si>
  <si>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</si>
  <si>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</si>
  <si>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</si>
  <si>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</si>
  <si>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</si>
  <si>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</si>
  <si>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</si>
  <si>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</si>
  <si>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</si>
  <si>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</si>
  <si>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</si>
  <si>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</si>
  <si>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</si>
  <si>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</si>
  <si>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</si>
  <si>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</si>
  <si>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</si>
  <si>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</si>
  <si>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</si>
  <si>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</si>
  <si>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</si>
  <si>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</si>
  <si>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</si>
  <si>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</si>
  <si>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</si>
  <si>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</si>
  <si>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</si>
  <si>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</si>
  <si>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</si>
  <si>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</si>
  <si>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</si>
  <si>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</si>
  <si>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</si>
  <si>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</si>
  <si>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</si>
  <si>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</si>
  <si>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</si>
  <si>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</si>
  <si>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</si>
  <si>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</si>
  <si>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</si>
  <si>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</si>
  <si>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</si>
  <si>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</si>
  <si>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</si>
  <si>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</si>
  <si>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</si>
  <si>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</si>
  <si>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</si>
  <si>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</si>
  <si>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</si>
  <si>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</si>
  <si>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</si>
  <si>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</si>
  <si>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</si>
  <si>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</si>
  <si>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</si>
  <si>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</si>
  <si>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</si>
  <si>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</si>
  <si>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</si>
  <si>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</si>
  <si>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</si>
  <si>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</si>
  <si>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</si>
  <si>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</si>
  <si>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</si>
  <si>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</si>
  <si>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</si>
  <si>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</si>
  <si>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</si>
  <si>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</si>
  <si>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</si>
  <si>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</si>
  <si>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</si>
  <si>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</si>
  <si>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</si>
  <si>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</si>
  <si>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</si>
  <si>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</si>
  <si>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</si>
  <si>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</si>
  <si>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</si>
  <si>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</si>
  <si>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</si>
  <si>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</si>
  <si>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</si>
  <si>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</si>
  <si>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</si>
  <si>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</si>
  <si>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</si>
  <si>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</si>
  <si>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</si>
  <si>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</si>
  <si>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</si>
  <si>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</si>
  <si>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</si>
  <si>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</si>
  <si>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</si>
  <si>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</si>
  <si>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</si>
  <si>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</si>
  <si>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</si>
  <si>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</si>
  <si>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</si>
  <si>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</si>
  <si>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</si>
  <si>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</si>
  <si>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</si>
  <si>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</si>
  <si>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</si>
  <si>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</si>
  <si>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</si>
  <si>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</si>
  <si>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</si>
  <si>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</si>
  <si>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</si>
  <si>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</si>
  <si>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</si>
  <si>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</si>
  <si>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</si>
  <si>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</si>
  <si>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</si>
  <si>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</si>
  <si>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</si>
  <si>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</si>
  <si>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</si>
  <si>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</si>
  <si>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</si>
  <si>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</si>
  <si>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</si>
  <si>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</si>
  <si>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</si>
  <si>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</si>
  <si>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</si>
  <si>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</si>
  <si>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</si>
  <si>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</si>
  <si>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</si>
  <si>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</si>
  <si>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</si>
  <si>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</si>
  <si>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</si>
  <si>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</si>
  <si>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</si>
  <si>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</si>
  <si>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</si>
  <si>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</si>
  <si>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</si>
  <si>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</si>
  <si>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</si>
  <si>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</si>
  <si>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</si>
  <si>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</si>
  <si>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</si>
  <si>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</si>
  <si>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</si>
  <si>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</si>
  <si>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</si>
  <si>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</si>
  <si>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</si>
  <si>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</si>
  <si>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</si>
  <si>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</si>
  <si>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</si>
  <si>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</si>
  <si>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</si>
  <si>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</si>
  <si>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</si>
  <si>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</si>
  <si>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</si>
  <si>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</si>
  <si>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</si>
  <si>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</si>
  <si>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</si>
  <si>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</si>
  <si>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</si>
  <si>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</si>
  <si>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</si>
  <si>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</si>
  <si>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</si>
  <si>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</si>
  <si>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</si>
  <si>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</si>
  <si>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</si>
  <si>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</si>
  <si>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</si>
  <si>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</si>
  <si>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</si>
  <si>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</si>
  <si>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</si>
  <si>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</si>
  <si>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</si>
  <si>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</si>
  <si>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</si>
  <si>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</si>
  <si>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</si>
  <si>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</si>
  <si>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</si>
  <si>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</si>
  <si>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</si>
  <si>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</si>
  <si>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</si>
  <si>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</si>
  <si>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</si>
  <si>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</si>
  <si>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</si>
  <si>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</si>
  <si>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</si>
  <si>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</si>
  <si>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</si>
  <si>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</si>
  <si>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</si>
  <si>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</si>
  <si>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</si>
  <si>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</si>
  <si>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</si>
  <si>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</si>
  <si>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</si>
  <si>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</si>
  <si>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</si>
  <si>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</si>
  <si>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</si>
  <si>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</si>
  <si>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</si>
  <si>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</si>
  <si>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</si>
  <si>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</si>
  <si>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</si>
  <si>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</si>
  <si>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</si>
  <si>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</si>
  <si>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</si>
  <si>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</si>
  <si>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</si>
  <si>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</si>
  <si>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</si>
  <si>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</si>
  <si>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</si>
  <si>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</si>
  <si>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</si>
  <si>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</si>
  <si>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</si>
  <si>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</si>
  <si>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</si>
  <si>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</si>
  <si>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</si>
  <si>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</si>
  <si>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</si>
  <si>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</si>
  <si>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</si>
  <si>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</si>
  <si>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</si>
  <si>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</si>
  <si>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</si>
  <si>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</si>
  <si>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</si>
  <si>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</si>
  <si>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</si>
  <si>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</si>
  <si>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</si>
  <si>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</si>
  <si>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</si>
  <si>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</si>
  <si>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</si>
  <si>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</si>
  <si>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</si>
  <si>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</si>
  <si>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</si>
  <si>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</si>
  <si>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</si>
  <si>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</si>
  <si>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</si>
  <si>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</si>
  <si>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</si>
  <si>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</si>
  <si>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</si>
  <si>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</si>
  <si>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</si>
  <si>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</si>
  <si>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</si>
  <si>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</si>
  <si>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</si>
  <si>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</si>
  <si>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</si>
  <si>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</si>
  <si>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</si>
  <si>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</si>
  <si>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</si>
  <si>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</si>
  <si>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</si>
  <si>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</si>
  <si>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</si>
  <si>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</si>
  <si>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</si>
  <si>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</si>
  <si>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</si>
  <si>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</si>
  <si>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</si>
  <si>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</si>
  <si>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</si>
  <si>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</si>
  <si>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</si>
  <si>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</si>
  <si>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</si>
  <si>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</si>
  <si>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</si>
  <si>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</si>
  <si>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</si>
  <si>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</si>
  <si>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</si>
  <si>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</si>
  <si>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</si>
  <si>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</si>
  <si>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</si>
  <si>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</si>
  <si>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</si>
  <si>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</si>
  <si>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</si>
  <si>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</si>
  <si>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</si>
  <si>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</si>
  <si>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</si>
  <si>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</si>
  <si>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</si>
  <si>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</si>
  <si>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</si>
  <si>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</si>
  <si>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</si>
  <si>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</si>
  <si>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</si>
  <si>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</si>
  <si>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</si>
  <si>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</si>
  <si>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</si>
  <si>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</si>
  <si>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</si>
  <si>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</si>
  <si>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</si>
  <si>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</si>
  <si>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</si>
  <si>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</si>
  <si>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</si>
  <si>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</si>
  <si>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</si>
  <si>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</si>
  <si>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</si>
  <si>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</si>
  <si>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</si>
  <si>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</si>
  <si>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</si>
  <si>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</si>
  <si>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</si>
  <si>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</si>
  <si>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</si>
  <si>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</si>
  <si>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</si>
  <si>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</si>
  <si>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</si>
  <si>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</si>
  <si>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</si>
  <si>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</si>
  <si>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</si>
  <si>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</si>
  <si>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</si>
  <si>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</si>
  <si>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</si>
  <si>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</si>
  <si>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</si>
  <si>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</si>
  <si>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</si>
  <si>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</si>
  <si>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</si>
  <si>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</si>
  <si>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</si>
  <si>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</si>
  <si>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</si>
  <si>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</si>
  <si>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</si>
  <si>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</si>
  <si>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</si>
  <si>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</si>
  <si>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</si>
  <si>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</si>
  <si>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</si>
  <si>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</si>
  <si>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</si>
  <si>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</si>
  <si>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</si>
  <si>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</si>
  <si>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</si>
  <si>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</si>
  <si>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</si>
  <si>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</si>
  <si>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</si>
  <si>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</si>
  <si>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</si>
  <si>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</si>
  <si>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</si>
  <si>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</si>
  <si>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</si>
  <si>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</si>
  <si>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</si>
  <si>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</si>
  <si>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</si>
  <si>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</si>
  <si>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</si>
  <si>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</si>
  <si>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</si>
  <si>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</si>
  <si>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</si>
  <si>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</si>
  <si>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</si>
  <si>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</si>
  <si>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</si>
  <si>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</si>
  <si>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</si>
  <si>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</si>
  <si>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</si>
  <si>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</si>
  <si>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</si>
  <si>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</si>
  <si>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</si>
  <si>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</si>
  <si>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</si>
  <si>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</si>
  <si>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</si>
  <si>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</si>
  <si>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</si>
  <si>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</si>
  <si>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</si>
  <si>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</si>
  <si>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</si>
  <si>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</si>
  <si>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</si>
  <si>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</si>
  <si>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</si>
  <si>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</si>
  <si>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</si>
  <si>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</si>
  <si>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</si>
  <si>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</si>
  <si>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</si>
  <si>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</si>
  <si>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</si>
  <si>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</si>
  <si>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</si>
  <si>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</si>
  <si>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</si>
  <si>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</si>
  <si>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</si>
  <si>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</si>
  <si>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</si>
  <si>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</si>
  <si>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</si>
  <si>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</si>
  <si>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</si>
  <si>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</si>
  <si>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</si>
  <si>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</si>
  <si>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</si>
  <si>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</si>
  <si>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</si>
  <si>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</si>
  <si>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</si>
  <si>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</si>
  <si>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</si>
  <si>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</si>
  <si>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</si>
  <si>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</si>
  <si>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</si>
  <si>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</si>
  <si>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</si>
  <si>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</si>
  <si>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</si>
  <si>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</si>
  <si>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</si>
  <si>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</si>
  <si>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</si>
  <si>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</si>
  <si>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</si>
  <si>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</si>
  <si>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</si>
  <si>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</si>
  <si>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</si>
  <si>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</si>
  <si>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</si>
  <si>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</si>
  <si>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</si>
  <si>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</si>
  <si>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</si>
  <si>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</si>
  <si>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</si>
  <si>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</si>
  <si>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</si>
  <si>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</si>
  <si>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</si>
  <si>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</si>
  <si>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</si>
  <si>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</si>
  <si>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</si>
  <si>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</si>
  <si>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</si>
  <si>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</si>
  <si>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</si>
  <si>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</si>
  <si>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</si>
  <si>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</si>
  <si>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</si>
  <si>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</si>
  <si>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</si>
  <si>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</si>
  <si>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</si>
  <si>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</si>
  <si>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</si>
  <si>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</si>
  <si>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</si>
  <si>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</si>
  <si>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</si>
  <si>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</si>
  <si>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</si>
  <si>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</si>
  <si>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</si>
  <si>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</si>
  <si>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</si>
  <si>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</si>
  <si>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</si>
  <si>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</si>
  <si>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</si>
  <si>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</si>
  <si>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</si>
  <si>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</si>
  <si>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</si>
  <si>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</si>
  <si>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</si>
  <si>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</si>
  <si>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</si>
  <si>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</si>
  <si>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</si>
  <si>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</si>
  <si>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</si>
  <si>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</si>
  <si>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</si>
  <si>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</si>
  <si>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</si>
  <si>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</si>
  <si>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</si>
  <si>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</si>
  <si>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</si>
  <si>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</si>
  <si>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</si>
  <si>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</si>
  <si>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</si>
  <si>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</si>
  <si>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</si>
  <si>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</si>
  <si>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</si>
  <si>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</si>
  <si>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</si>
  <si>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</si>
  <si>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</si>
  <si>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</si>
  <si>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</si>
  <si>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</si>
  <si>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</si>
  <si>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</si>
  <si>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</si>
  <si>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</si>
  <si>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</si>
  <si>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</si>
  <si>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</si>
  <si>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</si>
  <si>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</si>
  <si>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</si>
  <si>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</si>
  <si>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</si>
  <si>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</si>
  <si>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</si>
  <si>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</si>
  <si>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</si>
  <si>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</si>
  <si>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</si>
  <si>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</si>
  <si>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</si>
  <si>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</si>
  <si>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</si>
  <si>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</si>
  <si>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</si>
  <si>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</si>
  <si>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</si>
  <si>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</si>
  <si>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</si>
  <si>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</si>
  <si>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</si>
  <si>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</si>
  <si>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</si>
  <si>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</si>
  <si>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</si>
  <si>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</si>
  <si>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</si>
  <si>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</si>
  <si>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</si>
  <si>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</si>
  <si>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</si>
  <si>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</si>
  <si>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</si>
  <si>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</si>
  <si>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</si>
  <si>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</si>
  <si>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</si>
  <si>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</si>
  <si>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</si>
  <si>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</si>
  <si>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</si>
  <si>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</si>
  <si>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</si>
  <si>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</si>
  <si>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</si>
  <si>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</si>
  <si>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</si>
  <si>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</si>
  <si>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</si>
  <si>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</si>
  <si>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</si>
  <si>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</si>
  <si>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</si>
  <si>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</si>
  <si>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</si>
  <si>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</si>
  <si>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</si>
  <si>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</si>
  <si>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</si>
  <si>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</si>
  <si>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</si>
  <si>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</si>
  <si>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</si>
  <si>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</si>
  <si>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</si>
  <si>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</si>
  <si>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</si>
  <si>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</si>
  <si>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</si>
  <si>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</si>
  <si>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</si>
  <si>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</si>
  <si>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</si>
  <si>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</si>
  <si>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</si>
  <si>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</si>
  <si>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</si>
  <si>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</si>
  <si>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</si>
  <si>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</si>
  <si>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</si>
  <si>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</si>
  <si>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</si>
  <si>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</si>
  <si>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</si>
  <si>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</si>
  <si>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</si>
  <si>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</si>
  <si>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</si>
  <si>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</si>
  <si>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</si>
  <si>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</si>
  <si>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</si>
  <si>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</si>
  <si>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</si>
  <si>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</si>
  <si>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</si>
  <si>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</si>
  <si>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</si>
  <si>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</si>
  <si>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</si>
  <si>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</si>
  <si>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</si>
  <si>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</si>
  <si>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</si>
  <si>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</si>
  <si>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</si>
  <si>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</si>
  <si>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</si>
  <si>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</si>
  <si>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</si>
  <si>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</si>
  <si>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</si>
  <si>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</si>
  <si>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</si>
  <si>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</si>
  <si>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</si>
  <si>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</si>
  <si>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</si>
  <si>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</si>
  <si>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</si>
  <si>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</si>
  <si>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</si>
  <si>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</si>
  <si>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</si>
  <si>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</si>
  <si>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</si>
  <si>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</si>
  <si>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</si>
  <si>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</si>
  <si>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</si>
  <si>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</si>
  <si>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</si>
  <si>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</si>
  <si>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</si>
  <si>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</si>
  <si>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</si>
  <si>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</si>
  <si>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</si>
  <si>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</si>
  <si>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</si>
  <si>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</si>
  <si>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</si>
  <si>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</si>
  <si>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</si>
  <si>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</si>
  <si>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</si>
  <si>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</si>
  <si>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</si>
  <si>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</si>
  <si>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</si>
  <si>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</si>
  <si>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</si>
  <si>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</si>
  <si>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</si>
  <si>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</si>
  <si>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</si>
  <si>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</si>
  <si>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</si>
  <si>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</si>
  <si>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</si>
  <si>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</si>
  <si>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</si>
  <si>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</si>
  <si>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</si>
  <si>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</si>
  <si>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</si>
  <si>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</si>
  <si>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</si>
  <si>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</si>
  <si>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</si>
  <si>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</si>
  <si>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</si>
  <si>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</si>
  <si>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</si>
  <si>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</si>
  <si>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</si>
  <si>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</si>
  <si>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</si>
  <si>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</si>
  <si>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</si>
  <si>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</si>
  <si>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</si>
  <si>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</si>
  <si>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</si>
  <si>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</si>
  <si>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</si>
  <si>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</si>
  <si>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</si>
  <si>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</si>
  <si>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</si>
  <si>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</si>
  <si>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</si>
  <si>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</si>
  <si>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</si>
  <si>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</si>
  <si>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</si>
  <si>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</si>
  <si>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</si>
  <si>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</si>
  <si>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</si>
  <si>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</si>
  <si>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</si>
  <si>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</si>
  <si>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</si>
  <si>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</si>
  <si>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</si>
  <si>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</si>
  <si>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</si>
  <si>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</si>
  <si>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</si>
  <si>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</si>
  <si>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</si>
  <si>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</si>
  <si>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</si>
  <si>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</si>
  <si>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</si>
  <si>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</si>
  <si>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</si>
  <si>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</si>
  <si>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</si>
  <si>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</si>
  <si>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</si>
  <si>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</si>
  <si>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</si>
  <si>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</si>
  <si>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</si>
  <si>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</si>
  <si>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</si>
  <si>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</si>
  <si>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</si>
  <si>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</si>
  <si>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</si>
  <si>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</si>
  <si>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</si>
  <si>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</si>
  <si>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</si>
  <si>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</si>
  <si>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</si>
  <si>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</si>
  <si>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</si>
  <si>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</si>
  <si>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</si>
  <si>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</si>
  <si>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</si>
  <si>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</si>
  <si>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</si>
  <si>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</si>
  <si>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</si>
  <si>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</si>
  <si>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</si>
  <si>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</si>
  <si>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</si>
  <si>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</si>
  <si>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</si>
  <si>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</si>
  <si>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</si>
  <si>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</si>
  <si>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</si>
  <si>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</si>
  <si>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</si>
  <si>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</si>
  <si>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</si>
  <si>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</si>
  <si>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</si>
  <si>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</si>
  <si>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</si>
  <si>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</si>
  <si>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</si>
  <si>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</si>
  <si>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</si>
  <si>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</si>
  <si>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</si>
  <si>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</si>
  <si>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</si>
  <si>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</si>
  <si>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</si>
  <si>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</si>
  <si>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</si>
  <si>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</si>
  <si>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</si>
  <si>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</si>
  <si>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</si>
  <si>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</si>
  <si>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</si>
  <si>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</si>
  <si>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</si>
  <si>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</si>
  <si>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</si>
  <si>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</si>
  <si>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</si>
  <si>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</si>
  <si>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</si>
  <si>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</si>
  <si>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</si>
  <si>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</si>
  <si>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</si>
  <si>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</si>
  <si>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</si>
  <si>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</si>
  <si>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</si>
  <si>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</si>
  <si>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</si>
  <si>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</si>
  <si>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</si>
  <si>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</si>
  <si>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</si>
  <si>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</si>
  <si>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</si>
  <si>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</si>
  <si>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</si>
  <si>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</si>
  <si>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</si>
  <si>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</si>
  <si>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</si>
  <si>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</si>
  <si>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</si>
  <si>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</si>
  <si>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</si>
  <si>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</si>
  <si>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</si>
  <si>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</si>
  <si>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</si>
  <si>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</si>
  <si>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</si>
  <si>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</si>
  <si>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</si>
  <si>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</si>
  <si>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</si>
  <si>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</si>
  <si>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</si>
  <si>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</si>
  <si>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</si>
  <si>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</si>
  <si>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</si>
  <si>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</si>
  <si>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</si>
  <si>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</si>
  <si>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</si>
  <si>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</si>
  <si>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</si>
  <si>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</si>
  <si>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</si>
  <si>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</si>
  <si>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</si>
  <si>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</si>
  <si>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</si>
  <si>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</si>
  <si>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</si>
  <si>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</si>
  <si>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</si>
  <si>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</si>
  <si>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</si>
  <si>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</si>
  <si>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</si>
  <si>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</si>
  <si>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</si>
  <si>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</si>
  <si>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</si>
  <si>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</si>
  <si>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</si>
  <si>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</si>
  <si>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</si>
  <si>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</si>
  <si>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</si>
  <si>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</si>
  <si>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</si>
  <si>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</si>
  <si>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</si>
  <si>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</si>
  <si>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</si>
  <si>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</si>
  <si>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</si>
  <si>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</si>
  <si>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</si>
  <si>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</si>
  <si>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</si>
  <si>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</si>
  <si>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</si>
  <si>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</si>
  <si>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</si>
  <si>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</si>
  <si>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</si>
  <si>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</si>
  <si>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</si>
  <si>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</si>
  <si>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</si>
  <si>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</si>
  <si>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</si>
  <si>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</si>
  <si>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</si>
  <si>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</si>
  <si>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</si>
  <si>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</si>
  <si>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</si>
  <si>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</si>
  <si>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</si>
  <si>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</si>
  <si>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</si>
  <si>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</si>
  <si>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</si>
  <si>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</si>
  <si>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</si>
  <si>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</si>
  <si>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</si>
  <si>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</si>
  <si>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</si>
  <si>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</si>
  <si>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</si>
  <si>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</si>
  <si>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</si>
  <si>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</si>
  <si>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</si>
  <si>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</si>
  <si>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</si>
  <si>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</si>
  <si>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</si>
  <si>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</si>
  <si>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</si>
  <si>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</si>
  <si>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</si>
  <si>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</si>
  <si>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</si>
  <si>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</si>
  <si>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</si>
  <si>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</si>
  <si>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</si>
  <si>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</si>
  <si>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</si>
  <si>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</si>
  <si>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</si>
  <si>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</si>
  <si>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</si>
  <si>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</si>
  <si>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</si>
  <si>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</si>
  <si>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</si>
  <si>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</si>
  <si>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</si>
  <si>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</si>
  <si>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</si>
  <si>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</si>
  <si>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</si>
  <si>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</si>
  <si>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</si>
  <si>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</si>
  <si>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</si>
  <si>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</si>
  <si>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</si>
  <si>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</si>
  <si>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</si>
  <si>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</si>
  <si>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</si>
  <si>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</si>
  <si>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</si>
  <si>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</si>
  <si>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</si>
  <si>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</si>
  <si>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</si>
  <si>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</si>
  <si>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</si>
  <si>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</si>
  <si>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</si>
  <si>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</si>
  <si>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</si>
  <si>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</si>
  <si>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</si>
  <si>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</si>
  <si>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</si>
  <si>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</si>
  <si>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</si>
  <si>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</si>
  <si>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</si>
  <si>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</si>
  <si>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</si>
  <si>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</si>
  <si>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</si>
  <si>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</si>
  <si>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</si>
  <si>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</si>
  <si>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</si>
  <si>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</si>
  <si>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</si>
  <si>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</si>
  <si>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</si>
  <si>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</si>
  <si>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</si>
  <si>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</si>
  <si>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</si>
  <si>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</si>
  <si>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</si>
  <si>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</si>
  <si>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</si>
  <si>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</si>
  <si>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</si>
  <si>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</si>
  <si>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</si>
  <si>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</si>
  <si>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</si>
  <si>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</si>
  <si>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</si>
  <si>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</si>
  <si>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</si>
  <si>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</si>
  <si>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</si>
  <si>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</si>
  <si>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</si>
  <si>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</si>
  <si>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</si>
  <si>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</si>
  <si>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</si>
  <si>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</si>
  <si>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</si>
  <si>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</si>
  <si>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</si>
  <si>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</si>
  <si>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</si>
  <si>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</si>
  <si>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</si>
  <si>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</si>
  <si>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</si>
  <si>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</si>
  <si>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</si>
  <si>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</si>
  <si>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</si>
  <si>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</si>
  <si>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</si>
  <si>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</si>
  <si>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</si>
  <si>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</si>
  <si>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</si>
  <si>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</si>
  <si>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</si>
  <si>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</si>
  <si>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</si>
  <si>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</si>
  <si>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</si>
  <si>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</si>
  <si>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</si>
  <si>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</si>
  <si>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</si>
  <si>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</si>
  <si>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</si>
  <si>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</si>
  <si>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</si>
  <si>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</si>
  <si>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</si>
  <si>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</si>
  <si>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</si>
  <si>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</si>
  <si>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</si>
  <si>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</si>
  <si>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</si>
  <si>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</si>
  <si>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</si>
  <si>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</si>
  <si>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</si>
  <si>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</si>
  <si>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</si>
  <si>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</si>
  <si>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</si>
  <si>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</si>
  <si>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</si>
  <si>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</si>
  <si>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</si>
  <si>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</si>
  <si>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</si>
  <si>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</si>
  <si>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</si>
  <si>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</si>
  <si>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</si>
  <si>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</si>
  <si>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</si>
  <si>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</si>
  <si>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</si>
  <si>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</si>
  <si>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</si>
  <si>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</si>
  <si>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</si>
  <si>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</si>
  <si>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</si>
  <si>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</si>
  <si>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</si>
  <si>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</si>
  <si>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</si>
  <si>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</si>
  <si>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</si>
  <si>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</si>
  <si>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</si>
  <si>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</si>
  <si>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</si>
  <si>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</si>
  <si>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</si>
  <si>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</si>
  <si>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</si>
  <si>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</si>
  <si>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</si>
  <si>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</si>
  <si>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</si>
  <si>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</si>
  <si>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</si>
  <si>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</si>
  <si>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</si>
  <si>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</si>
  <si>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</si>
  <si>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</si>
  <si>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</si>
  <si>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</si>
  <si>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</si>
  <si>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</si>
  <si>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</si>
  <si>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</si>
  <si>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</si>
  <si>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</si>
  <si>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</si>
  <si>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</si>
  <si>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</si>
  <si>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</si>
  <si>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</si>
  <si>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</si>
  <si>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</si>
  <si>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</si>
  <si>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</si>
  <si>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</si>
  <si>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</si>
  <si>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</si>
  <si>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</si>
  <si>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</si>
  <si>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</si>
  <si>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</si>
  <si>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</si>
  <si>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</si>
  <si>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</si>
  <si>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</si>
  <si>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</si>
  <si>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</si>
  <si>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</si>
  <si>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</si>
  <si>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</si>
  <si>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</si>
  <si>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</si>
  <si>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</si>
  <si>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</si>
  <si>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</si>
  <si>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</si>
  <si>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</si>
  <si>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</si>
  <si>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</si>
  <si>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</si>
  <si>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</si>
  <si>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</si>
  <si>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</si>
  <si>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</si>
  <si>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</si>
  <si>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</si>
  <si>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</si>
  <si>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</si>
  <si>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</si>
  <si>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</si>
  <si>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</si>
  <si>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</si>
  <si>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</si>
  <si>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</si>
  <si>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</si>
  <si>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</si>
  <si>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</si>
  <si>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</si>
  <si>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</si>
  <si>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</si>
  <si>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</si>
  <si>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</si>
  <si>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</si>
  <si>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</si>
  <si>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</si>
  <si>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</si>
  <si>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</si>
  <si>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</si>
  <si>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</si>
  <si>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</si>
  <si>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</si>
  <si>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</si>
  <si>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</si>
  <si>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</si>
  <si>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</si>
  <si>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</si>
  <si>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</si>
  <si>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</si>
  <si>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</si>
  <si>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</si>
  <si>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</si>
  <si>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</si>
  <si>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</si>
  <si>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</si>
  <si>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</si>
  <si>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</si>
  <si>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</si>
  <si>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</si>
  <si>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</si>
  <si>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</si>
  <si>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</si>
  <si>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</si>
  <si>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</si>
  <si>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</si>
  <si>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</si>
  <si>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</si>
  <si>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</si>
  <si>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</si>
  <si>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</si>
  <si>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</si>
  <si>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</si>
  <si>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</si>
  <si>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</si>
  <si>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</si>
  <si>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</si>
  <si>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</si>
  <si>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</si>
  <si>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</si>
  <si>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</si>
  <si>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</si>
  <si>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</si>
  <si>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</si>
  <si>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</si>
  <si>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</si>
  <si>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</si>
  <si>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</si>
  <si>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</si>
  <si>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</si>
  <si>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</si>
  <si>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</si>
  <si>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</si>
  <si>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</si>
  <si>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</si>
  <si>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</si>
  <si>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</si>
  <si>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</si>
  <si>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</si>
  <si>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</si>
  <si>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</si>
  <si>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</si>
  <si>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</si>
  <si>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</si>
  <si>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</si>
  <si>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</si>
  <si>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</si>
  <si>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</si>
  <si>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</si>
  <si>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</si>
  <si>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</si>
  <si>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</si>
  <si>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</si>
  <si>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</si>
  <si>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</si>
  <si>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</si>
  <si>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</si>
  <si>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</si>
  <si>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</si>
  <si>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</si>
  <si>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</si>
  <si>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</si>
  <si>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</si>
  <si>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</si>
  <si>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</si>
  <si>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</si>
  <si>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</si>
  <si>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</si>
  <si>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</si>
  <si>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</si>
  <si>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</si>
  <si>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</si>
  <si>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</si>
  <si>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</si>
  <si>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</si>
  <si>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</si>
  <si>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</si>
  <si>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</si>
  <si>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</si>
  <si>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</si>
  <si>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</si>
  <si>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</si>
  <si>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</si>
  <si>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</si>
  <si>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</si>
  <si>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</si>
  <si>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</si>
  <si>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</si>
  <si>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</si>
  <si>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</si>
  <si>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</si>
  <si>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</si>
  <si>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</si>
  <si>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</si>
  <si>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</si>
  <si>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</si>
  <si>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</si>
  <si>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</si>
  <si>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</si>
  <si>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</si>
  <si>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</si>
  <si>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</si>
  <si>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</si>
  <si>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</si>
  <si>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</si>
  <si>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</si>
  <si>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</si>
  <si>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</si>
  <si>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</si>
  <si>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</si>
  <si>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</si>
  <si>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</si>
  <si>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</si>
  <si>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</si>
  <si>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</si>
  <si>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</si>
  <si>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</si>
  <si>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</si>
  <si>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</si>
  <si>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</si>
  <si>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</si>
  <si>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</si>
  <si>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</si>
  <si>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</si>
  <si>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</si>
  <si>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</si>
  <si>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</si>
  <si>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</si>
  <si>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</si>
  <si>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</si>
  <si>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</si>
  <si>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</si>
  <si>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</si>
  <si>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</si>
  <si>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</si>
  <si>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</si>
  <si>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</si>
  <si>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</si>
  <si>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</si>
  <si>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</si>
  <si>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</si>
  <si>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</si>
  <si>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</si>
  <si>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</si>
  <si>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</si>
  <si>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</si>
  <si>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</si>
  <si>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</si>
  <si>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</si>
  <si>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</si>
  <si>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</si>
  <si>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</si>
  <si>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</si>
  <si>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</si>
  <si>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</si>
  <si>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</si>
  <si>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</si>
  <si>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</si>
  <si>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</si>
  <si>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</si>
  <si>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</si>
  <si>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</si>
  <si>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</si>
  <si>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</si>
  <si>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</si>
  <si>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</si>
  <si>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</si>
  <si>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</si>
  <si>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</si>
  <si>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</si>
  <si>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</si>
  <si>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</si>
  <si>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</si>
  <si>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</si>
  <si>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</si>
  <si>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</si>
  <si>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</si>
  <si>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</si>
  <si>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</si>
  <si>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</si>
  <si>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</si>
  <si>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</si>
  <si>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</si>
  <si>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</si>
  <si>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</si>
  <si>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</si>
  <si>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</si>
  <si>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</si>
  <si>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</si>
  <si>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</si>
  <si>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</si>
  <si>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</si>
  <si>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</si>
  <si>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</si>
  <si>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</si>
  <si>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</si>
  <si>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</si>
  <si>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</si>
  <si>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</si>
  <si>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</si>
  <si>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</si>
  <si>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</si>
  <si>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</si>
  <si>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</si>
  <si>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</si>
  <si>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</si>
  <si>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</si>
  <si>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</si>
  <si>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</si>
  <si>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</si>
  <si>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</si>
  <si>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</si>
  <si>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</si>
  <si>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</si>
  <si>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</si>
  <si>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</si>
  <si>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</si>
  <si>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</si>
  <si>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</si>
  <si>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</si>
  <si>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</si>
  <si>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</si>
  <si>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</si>
  <si>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</si>
  <si>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</si>
  <si>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</si>
  <si>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</si>
  <si>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</si>
  <si>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</si>
  <si>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</si>
  <si>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</si>
  <si>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</si>
  <si>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</si>
  <si>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</si>
  <si>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</si>
  <si>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</si>
  <si>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</si>
  <si>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</si>
  <si>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</si>
  <si>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</si>
  <si>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</si>
  <si>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</si>
  <si>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</si>
  <si>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</si>
  <si>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</si>
  <si>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</si>
  <si>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</si>
  <si>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</si>
  <si>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</si>
  <si>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</si>
  <si>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</si>
  <si>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</si>
  <si>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</si>
  <si>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</si>
  <si>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</si>
  <si>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</si>
  <si>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</si>
  <si>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</si>
  <si>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</si>
  <si>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</si>
  <si>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</si>
  <si>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</si>
  <si>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</si>
  <si>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</si>
  <si>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</si>
  <si>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</si>
  <si>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</si>
  <si>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</si>
  <si>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</si>
  <si>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</si>
  <si>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</si>
  <si>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</si>
  <si>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</si>
  <si>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</si>
  <si>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</si>
  <si>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</si>
  <si>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</si>
  <si>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</si>
  <si>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</si>
  <si>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</si>
  <si>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</si>
  <si>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</si>
  <si>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</si>
  <si>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</si>
  <si>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</si>
  <si>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</si>
  <si>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</si>
  <si>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</si>
  <si>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</si>
  <si>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</si>
  <si>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</si>
  <si>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</si>
  <si>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</si>
  <si>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</si>
  <si>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</si>
  <si>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</si>
  <si>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</si>
  <si>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</si>
  <si>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</si>
  <si>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</si>
  <si>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</si>
  <si>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</si>
  <si>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</si>
  <si>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</si>
  <si>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</si>
  <si>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</si>
  <si>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</si>
  <si>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</si>
  <si>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</si>
  <si>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</si>
  <si>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</si>
  <si>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</si>
  <si>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</si>
  <si>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</si>
  <si>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</si>
  <si>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</si>
  <si>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</si>
  <si>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</si>
  <si>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</si>
  <si>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</si>
  <si>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</si>
  <si>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</si>
  <si>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</si>
  <si>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</si>
  <si>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</si>
  <si>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</si>
  <si>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</si>
  <si>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</si>
  <si>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</si>
  <si>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</si>
  <si>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</si>
  <si>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</si>
  <si>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</si>
  <si>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</si>
  <si>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</si>
  <si>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</si>
  <si>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</si>
  <si>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</si>
  <si>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</si>
  <si>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</si>
  <si>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</si>
  <si>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</si>
  <si>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</si>
  <si>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</si>
  <si>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</si>
  <si>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</si>
  <si>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</si>
  <si>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</si>
  <si>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</si>
  <si>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</si>
  <si>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</si>
  <si>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</si>
  <si>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</si>
  <si>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</si>
  <si>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</si>
  <si>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</si>
  <si>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</si>
  <si>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</si>
  <si>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</si>
  <si>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</si>
  <si>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</si>
  <si>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</si>
  <si>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</si>
  <si>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</si>
  <si>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</si>
  <si>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</si>
  <si>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</si>
  <si>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</si>
  <si>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</si>
  <si>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</si>
  <si>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</si>
  <si>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</si>
  <si>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</si>
  <si>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</si>
  <si>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</si>
  <si>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</si>
  <si>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</si>
  <si>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</si>
  <si>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</si>
  <si>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</si>
  <si>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</si>
  <si>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</si>
  <si>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</si>
  <si>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</si>
  <si>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</si>
  <si>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</si>
  <si>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</si>
  <si>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</si>
  <si>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</si>
  <si>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</si>
  <si>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</si>
  <si>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</si>
  <si>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</si>
  <si>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</si>
  <si>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</si>
  <si>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</si>
  <si>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</si>
  <si>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</si>
  <si>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</si>
  <si>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</si>
  <si>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</si>
  <si>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</si>
  <si>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</si>
  <si>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</si>
  <si>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</si>
  <si>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</si>
  <si>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</si>
  <si>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</si>
  <si>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</si>
  <si>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</si>
  <si>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</si>
  <si>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</si>
  <si>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</si>
  <si>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</si>
  <si>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</si>
  <si>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</si>
  <si>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</si>
  <si>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</si>
  <si>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</si>
  <si>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</si>
  <si>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</si>
  <si>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</si>
  <si>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</si>
  <si>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</si>
  <si>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</si>
  <si>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</si>
  <si>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</si>
  <si>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</si>
  <si>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</si>
  <si>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</si>
  <si>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</si>
  <si>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</si>
  <si>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</si>
  <si>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</si>
  <si>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</si>
  <si>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</si>
  <si>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</si>
  <si>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</si>
  <si>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</si>
  <si>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</si>
  <si>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</si>
  <si>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</si>
  <si>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</si>
  <si>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</si>
  <si>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</si>
  <si>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</si>
  <si>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</si>
  <si>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</si>
  <si>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</si>
  <si>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</si>
  <si>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</si>
  <si>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</si>
  <si>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</si>
  <si>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</si>
  <si>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</si>
  <si>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</si>
  <si>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</si>
  <si>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</si>
  <si>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</si>
  <si>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</si>
  <si>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</si>
  <si>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</si>
  <si>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</si>
  <si>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</si>
  <si>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</si>
  <si>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</si>
  <si>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</si>
  <si>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</si>
  <si>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</si>
  <si>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</si>
  <si>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</si>
  <si>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</si>
  <si>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</si>
  <si>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</si>
  <si>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</si>
  <si>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</si>
  <si>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</si>
  <si>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</si>
  <si>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</si>
  <si>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</si>
  <si>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</si>
  <si>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</si>
  <si>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</si>
  <si>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</si>
  <si>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</si>
  <si>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</si>
  <si>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</si>
  <si>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</si>
  <si>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</si>
  <si>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</si>
  <si>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</si>
  <si>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</si>
  <si>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</si>
  <si>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</si>
  <si>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</si>
  <si>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</si>
  <si>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</si>
  <si>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</si>
  <si>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</si>
  <si>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</si>
  <si>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</si>
  <si>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</si>
  <si>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</si>
  <si>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</si>
  <si>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</si>
  <si>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</si>
  <si>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</si>
  <si>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</si>
  <si>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</si>
  <si>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</si>
  <si>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</si>
  <si>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</si>
  <si>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</si>
  <si>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</si>
  <si>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</si>
  <si>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</si>
  <si>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</si>
  <si>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</si>
  <si>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</si>
  <si>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</si>
  <si>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</si>
  <si>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</si>
  <si>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</si>
  <si>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</si>
  <si>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</si>
  <si>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</si>
  <si>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</si>
  <si>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</si>
  <si>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</si>
  <si>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</si>
  <si>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</si>
  <si>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</si>
  <si>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</si>
  <si>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</si>
  <si>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</si>
  <si>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</si>
  <si>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</si>
  <si>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</si>
  <si>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</si>
  <si>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</si>
  <si>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</si>
  <si>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</si>
  <si>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</si>
  <si>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</si>
  <si>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</si>
  <si>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</si>
  <si>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</si>
  <si>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</si>
  <si>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</si>
  <si>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</si>
  <si>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</si>
  <si>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</si>
  <si>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</si>
  <si>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</si>
  <si>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</si>
  <si>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</si>
  <si>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</si>
  <si>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</si>
  <si>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</si>
  <si>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</si>
  <si>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</si>
  <si>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</si>
  <si>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</si>
  <si>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</si>
  <si>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</si>
  <si>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</si>
  <si>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</si>
  <si>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</si>
  <si>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</si>
  <si>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</si>
  <si>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</si>
  <si>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</si>
  <si>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</si>
  <si>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</si>
  <si>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</si>
  <si>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</si>
  <si>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</si>
  <si>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</si>
  <si>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</si>
  <si>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</si>
  <si>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</si>
  <si>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</si>
  <si>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</si>
  <si>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</si>
  <si>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</si>
  <si>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</si>
  <si>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</si>
  <si>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</si>
  <si>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</si>
  <si>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</si>
  <si>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</si>
  <si>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</si>
  <si>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</si>
  <si>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</si>
  <si>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</si>
  <si>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</si>
  <si>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</si>
  <si>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</si>
  <si>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</si>
  <si>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</si>
  <si>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</si>
  <si>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</si>
  <si>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</si>
  <si>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</si>
  <si>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</si>
  <si>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</si>
  <si>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</si>
  <si>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</si>
  <si>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</si>
  <si>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</si>
  <si>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</si>
  <si>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</si>
  <si>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</si>
  <si>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</si>
  <si>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</si>
  <si>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</si>
  <si>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</si>
  <si>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</si>
  <si>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</si>
  <si>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</si>
  <si>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</si>
  <si>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</si>
  <si>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</si>
  <si>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</si>
  <si>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</si>
  <si>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</si>
  <si>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</si>
  <si>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</si>
  <si>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</si>
  <si>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</si>
  <si>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</si>
  <si>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</si>
  <si>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</si>
  <si>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</si>
  <si>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</si>
  <si>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</si>
  <si>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</si>
  <si>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</si>
  <si>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</si>
  <si>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</si>
  <si>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</si>
  <si>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</si>
  <si>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</si>
  <si>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</si>
  <si>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</si>
  <si>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</si>
  <si>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</si>
  <si>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</si>
  <si>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</si>
  <si>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</si>
  <si>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</si>
  <si>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</si>
  <si>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</si>
  <si>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</si>
  <si>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</si>
  <si>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</si>
  <si>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</si>
  <si>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</si>
  <si>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</si>
  <si>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</si>
  <si>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</si>
  <si>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</si>
  <si>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</si>
  <si>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</si>
  <si>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</si>
  <si>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</si>
  <si>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</si>
  <si>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</si>
  <si>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</si>
  <si>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</si>
  <si>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</si>
  <si>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</si>
  <si>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</si>
  <si>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</si>
  <si>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</si>
  <si>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</si>
  <si>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</si>
  <si>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</si>
  <si>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</si>
  <si>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</si>
  <si>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</si>
  <si>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</si>
  <si>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</si>
  <si>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</si>
  <si>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</si>
  <si>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</si>
  <si>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</si>
  <si>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</si>
  <si>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</si>
  <si>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</si>
  <si>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</si>
  <si>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</si>
  <si>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</si>
  <si>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</si>
  <si>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</si>
  <si>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</si>
  <si>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</si>
  <si>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</si>
  <si>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</si>
  <si>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</si>
  <si>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</si>
  <si>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</si>
  <si>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</si>
  <si>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</si>
  <si>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</si>
  <si>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</si>
  <si>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</si>
  <si>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</si>
  <si>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</si>
  <si>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</si>
  <si>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</si>
  <si>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</si>
  <si>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</si>
  <si>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</si>
  <si>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</si>
  <si>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</si>
  <si>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</si>
  <si>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</si>
  <si>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</si>
  <si>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</si>
  <si>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</si>
  <si>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</si>
  <si>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</si>
  <si>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</si>
  <si>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</si>
  <si>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</si>
  <si>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</si>
  <si>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</si>
  <si>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</si>
  <si>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</si>
  <si>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</si>
  <si>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</si>
  <si>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</si>
  <si>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</si>
  <si>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</si>
  <si>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</si>
  <si>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</si>
  <si>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</si>
  <si>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</si>
  <si>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</si>
  <si>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</si>
  <si>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</si>
  <si>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</si>
  <si>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</si>
  <si>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</si>
  <si>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</si>
  <si>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</si>
  <si>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</si>
  <si>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</si>
  <si>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</si>
  <si>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</si>
  <si>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</si>
  <si>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</si>
  <si>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</si>
  <si>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</si>
  <si>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</si>
  <si>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</si>
  <si>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</si>
  <si>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</si>
  <si>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</si>
  <si>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</si>
  <si>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</si>
  <si>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</si>
  <si>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</si>
  <si>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</si>
  <si>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</si>
  <si>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</si>
  <si>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</si>
  <si>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</si>
  <si>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</si>
  <si>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</si>
  <si>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</si>
  <si>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</si>
  <si>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</si>
  <si>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</si>
  <si>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</si>
  <si>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</si>
  <si>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</si>
  <si>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</si>
  <si>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</si>
  <si>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</si>
  <si>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</si>
  <si>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</si>
  <si>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</si>
  <si>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</si>
  <si>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</si>
  <si>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</si>
  <si>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</si>
  <si>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</si>
  <si>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</si>
  <si>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</si>
  <si>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</si>
  <si>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</si>
  <si>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</si>
  <si>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</si>
  <si>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</si>
  <si>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</si>
  <si>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</si>
  <si>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</si>
  <si>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</si>
  <si>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</si>
  <si>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</si>
  <si>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</si>
  <si>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</si>
  <si>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</si>
  <si>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</si>
  <si>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</si>
  <si>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</si>
  <si>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</si>
  <si>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</si>
  <si>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</si>
  <si>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</si>
  <si>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</si>
  <si>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</si>
  <si>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</si>
  <si>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</si>
  <si>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</si>
  <si>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</si>
  <si>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</si>
  <si>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</si>
  <si>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</si>
  <si>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</si>
  <si>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</si>
  <si>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</si>
  <si>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</si>
  <si>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</si>
  <si>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</si>
  <si>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</si>
  <si>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</si>
  <si>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</si>
  <si>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</si>
  <si>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</si>
  <si>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</si>
  <si>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</si>
  <si>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</si>
  <si>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</si>
  <si>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</si>
  <si>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</si>
  <si>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</si>
  <si>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</si>
  <si>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</si>
  <si>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</si>
  <si>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</si>
  <si>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</si>
  <si>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</si>
  <si>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</si>
  <si>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</si>
  <si>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</si>
  <si>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</si>
  <si>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</si>
  <si>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</si>
  <si>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</si>
  <si>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</si>
  <si>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</si>
  <si>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</si>
  <si>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</si>
  <si>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</si>
  <si>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</si>
  <si>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</si>
  <si>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</si>
  <si>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</si>
  <si>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</si>
  <si>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</si>
  <si>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</si>
  <si>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</si>
  <si>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</si>
  <si>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</si>
  <si>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</si>
  <si>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</si>
  <si>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</si>
  <si>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</si>
  <si>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</si>
  <si>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</si>
  <si>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</si>
  <si>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</si>
  <si>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</si>
  <si>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</si>
  <si>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</si>
  <si>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</si>
  <si>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</si>
  <si>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</si>
  <si>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</si>
  <si>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</si>
  <si>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</si>
  <si>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</si>
  <si>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</si>
  <si>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</si>
  <si>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</si>
  <si>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</si>
  <si>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</si>
  <si>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</si>
  <si>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</si>
  <si>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</si>
  <si>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</si>
  <si>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</si>
  <si>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</si>
  <si>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</si>
  <si>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</si>
  <si>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</si>
  <si>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</si>
  <si>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</si>
  <si>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</si>
  <si>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</si>
  <si>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</si>
  <si>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</si>
  <si>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</si>
  <si>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</si>
  <si>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</si>
  <si>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</si>
  <si>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</si>
  <si>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</si>
  <si>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</si>
  <si>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</si>
  <si>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</si>
  <si>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</si>
  <si>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</si>
  <si>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</si>
  <si>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</si>
  <si>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</si>
  <si>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</si>
  <si>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</si>
  <si>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</si>
  <si>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</si>
  <si>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</si>
  <si>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</si>
  <si>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</si>
  <si>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</si>
  <si>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</si>
  <si>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</si>
  <si>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</si>
  <si>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</si>
  <si>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</si>
  <si>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</si>
  <si>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</si>
  <si>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</si>
  <si>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</si>
  <si>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</si>
  <si>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</si>
  <si>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</si>
  <si>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</si>
  <si>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</si>
  <si>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</si>
  <si>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</si>
  <si>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</si>
  <si>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</si>
  <si>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</si>
  <si>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</si>
  <si>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</si>
  <si>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</si>
  <si>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</si>
  <si>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</si>
  <si>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</si>
  <si>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</si>
  <si>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</si>
  <si>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</si>
  <si>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</si>
  <si>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</si>
  <si>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</si>
  <si>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</si>
  <si>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</si>
  <si>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</si>
  <si>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</si>
  <si>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</si>
  <si>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</si>
  <si>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</si>
  <si>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</si>
  <si>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</si>
  <si>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</si>
  <si>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</si>
  <si>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</si>
  <si>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</si>
  <si>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</si>
  <si>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</si>
  <si>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</si>
  <si>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</si>
  <si>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</si>
  <si>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</si>
  <si>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</si>
  <si>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</si>
  <si>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</si>
  <si>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</si>
  <si>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</si>
  <si>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</si>
  <si>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</si>
  <si>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</si>
  <si>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</si>
  <si>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</si>
  <si>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</si>
  <si>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</si>
  <si>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</si>
  <si>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</si>
  <si>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</si>
  <si>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</si>
  <si>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</si>
  <si>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</si>
  <si>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</si>
  <si>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</si>
  <si>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</si>
  <si>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</si>
  <si>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</si>
  <si>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</si>
  <si>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</si>
  <si>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</si>
  <si>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</si>
  <si>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</si>
  <si>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</si>
  <si>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</si>
  <si>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</si>
  <si>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</si>
  <si>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</si>
  <si>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</si>
  <si>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</si>
  <si>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</si>
  <si>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</si>
  <si>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</si>
  <si>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</si>
  <si>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</si>
  <si>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</si>
  <si>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</si>
  <si>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</si>
  <si>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</si>
  <si>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</si>
  <si>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</si>
  <si>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</si>
  <si>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</si>
  <si>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</si>
  <si>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</si>
  <si>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</si>
  <si>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</si>
  <si>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</si>
  <si>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</si>
  <si>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</si>
  <si>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</si>
  <si>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</si>
  <si>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</si>
  <si>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</si>
  <si>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</si>
  <si>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</si>
  <si>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</si>
  <si>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</si>
  <si>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</si>
  <si>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</si>
  <si>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</si>
  <si>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</si>
  <si>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</si>
  <si>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</si>
  <si>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</si>
  <si>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</si>
  <si>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</si>
  <si>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</si>
  <si>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</si>
  <si>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</si>
  <si>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</si>
  <si>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</si>
  <si>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</si>
  <si>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</si>
  <si>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</si>
  <si>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</si>
  <si>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</si>
  <si>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</si>
  <si>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</si>
  <si>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</si>
  <si>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</si>
  <si>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</si>
  <si>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</si>
  <si>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</si>
  <si>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</si>
  <si>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</si>
  <si>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</si>
  <si>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</si>
  <si>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</si>
  <si>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</si>
  <si>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</si>
  <si>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</si>
  <si>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</si>
  <si>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</si>
  <si>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</si>
  <si>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</si>
  <si>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</si>
  <si>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</si>
  <si>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</si>
  <si>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</si>
  <si>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</si>
  <si>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</si>
  <si>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</si>
  <si>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</si>
  <si>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</si>
  <si>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</si>
  <si>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</si>
  <si>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</si>
  <si>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</si>
  <si>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</si>
  <si>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</si>
  <si>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</si>
  <si>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</si>
  <si>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</si>
  <si>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</si>
  <si>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</si>
  <si>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</si>
  <si>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</si>
  <si>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</si>
  <si>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</si>
  <si>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</si>
  <si>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</si>
  <si>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</si>
  <si>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</si>
  <si>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</si>
  <si>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</si>
  <si>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</si>
  <si>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</si>
  <si>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</si>
  <si>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</si>
  <si>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</si>
  <si>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</si>
  <si>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</si>
  <si>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</si>
  <si>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</si>
  <si>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</si>
  <si>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</si>
  <si>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</si>
  <si>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</si>
  <si>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</si>
  <si>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</si>
  <si>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</si>
  <si>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</si>
  <si>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</si>
  <si>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</si>
  <si>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</si>
  <si>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</si>
  <si>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</si>
  <si>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</si>
  <si>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</si>
  <si>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</si>
  <si>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</si>
  <si>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</si>
  <si>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</si>
  <si>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</si>
  <si>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</si>
  <si>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</si>
  <si>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</si>
  <si>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</si>
  <si>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</si>
  <si>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</si>
  <si>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</si>
  <si>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</si>
  <si>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</si>
  <si>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</si>
  <si>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</si>
  <si>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</si>
  <si>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</si>
  <si>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</si>
  <si>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</si>
  <si>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</si>
  <si>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</si>
  <si>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</si>
  <si>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</si>
  <si>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</si>
  <si>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</si>
  <si>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</si>
  <si>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</si>
  <si>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</si>
  <si>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</si>
  <si>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</si>
  <si>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</si>
  <si>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</si>
  <si>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</si>
  <si>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</si>
  <si>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</si>
  <si>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</si>
  <si>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</si>
  <si>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</si>
  <si>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</si>
  <si>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</si>
  <si>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</si>
  <si>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</si>
  <si>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</si>
  <si>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</si>
  <si>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</si>
  <si>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</si>
  <si>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</si>
  <si>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</si>
  <si>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</si>
  <si>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</si>
  <si>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</si>
  <si>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</si>
  <si>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</si>
  <si>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</si>
  <si>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</si>
  <si>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</si>
  <si>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</si>
  <si>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</si>
  <si>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</si>
  <si>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</si>
  <si>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</si>
  <si>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</si>
  <si>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</si>
  <si>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</si>
  <si>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</si>
  <si>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</si>
  <si>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</si>
  <si>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</si>
  <si>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</si>
  <si>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</si>
  <si>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</si>
  <si>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</si>
  <si>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</si>
  <si>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</si>
  <si>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</si>
  <si>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</si>
  <si>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</si>
  <si>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</si>
  <si>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</si>
  <si>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</si>
  <si>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</si>
  <si>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</si>
  <si>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</si>
  <si>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</si>
  <si>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</si>
  <si>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</si>
  <si>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</si>
  <si>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</si>
  <si>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</si>
  <si>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</si>
  <si>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</si>
  <si>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</si>
  <si>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</si>
  <si>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</si>
  <si>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</si>
  <si>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</si>
  <si>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</si>
  <si>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</si>
  <si>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</si>
  <si>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</si>
  <si>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</si>
  <si>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</si>
  <si>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</si>
  <si>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</si>
  <si>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</si>
  <si>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</si>
  <si>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</si>
  <si>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</si>
  <si>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</si>
  <si>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</si>
  <si>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</si>
  <si>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</si>
  <si>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</si>
  <si>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</si>
  <si>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</si>
  <si>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</si>
  <si>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</si>
  <si>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</si>
  <si>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</si>
  <si>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</si>
  <si>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</si>
  <si>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</si>
  <si>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</si>
  <si>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</si>
  <si>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</si>
  <si>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</si>
  <si>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</si>
  <si>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</si>
  <si>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</si>
  <si>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</si>
  <si>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</si>
  <si>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</si>
  <si>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</si>
  <si>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</si>
  <si>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</si>
  <si>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</si>
  <si>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</si>
  <si>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</si>
  <si>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</si>
  <si>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</si>
  <si>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</si>
  <si>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</si>
  <si>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</si>
  <si>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</si>
  <si>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</si>
  <si>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</si>
  <si>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</si>
  <si>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</si>
  <si>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</si>
  <si>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</si>
  <si>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</si>
  <si>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</si>
  <si>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</si>
  <si>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</si>
  <si>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</si>
  <si>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</si>
  <si>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</si>
  <si>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</si>
  <si>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</si>
  <si>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</si>
  <si>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</si>
  <si>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</si>
  <si>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</si>
  <si>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</si>
  <si>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</si>
  <si>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</si>
  <si>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</si>
  <si>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</si>
  <si>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</si>
  <si>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</si>
  <si>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</si>
  <si>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</si>
  <si>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</si>
  <si>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</si>
  <si>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</si>
  <si>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</si>
  <si>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</si>
  <si>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</si>
  <si>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</si>
  <si>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</si>
  <si>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</si>
  <si>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</si>
  <si>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</si>
  <si>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</si>
  <si>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</si>
  <si>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</si>
  <si>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</si>
  <si>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</si>
  <si>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</si>
  <si>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</si>
  <si>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</si>
  <si>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</si>
  <si>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</si>
  <si>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</si>
  <si>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</si>
  <si>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</si>
  <si>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</si>
  <si>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</si>
  <si>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</si>
  <si>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</si>
  <si>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</si>
  <si>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</si>
  <si>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</si>
  <si>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</si>
  <si>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</si>
  <si>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</si>
  <si>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</si>
  <si>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</si>
  <si>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</si>
  <si>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</si>
  <si>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</si>
  <si>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</si>
  <si>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</si>
  <si>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</si>
  <si>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</si>
  <si>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</si>
  <si>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</si>
  <si>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</si>
  <si>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</si>
  <si>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</si>
  <si>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</si>
  <si>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</si>
  <si>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</si>
  <si>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</si>
  <si>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</si>
  <si>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</si>
  <si>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</si>
  <si>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</si>
  <si>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</si>
  <si>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</si>
  <si>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</si>
  <si>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</si>
  <si>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</si>
  <si>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</si>
  <si>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</si>
  <si>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</si>
  <si>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</si>
  <si>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</si>
  <si>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</si>
  <si>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</si>
  <si>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</si>
  <si>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</si>
  <si>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</si>
  <si>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</si>
  <si>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</si>
  <si>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</si>
  <si>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</si>
  <si>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</si>
  <si>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</si>
  <si>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</si>
  <si>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</si>
  <si>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</si>
  <si>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</si>
  <si>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</si>
  <si>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</si>
  <si>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</si>
  <si>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</si>
  <si>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</si>
  <si>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</si>
  <si>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</si>
  <si>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</si>
  <si>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</si>
  <si>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</si>
  <si>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</si>
  <si>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</si>
  <si>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</si>
  <si>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</si>
  <si>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</si>
  <si>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</si>
  <si>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</si>
  <si>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</si>
  <si>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</si>
  <si>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</si>
  <si>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</si>
  <si>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</si>
  <si>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</si>
  <si>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</si>
  <si>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</si>
  <si>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</si>
  <si>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</si>
  <si>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</si>
  <si>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</si>
  <si>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</si>
  <si>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</si>
  <si>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</si>
  <si>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</si>
  <si>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</si>
  <si>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</si>
  <si>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</si>
  <si>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</si>
  <si>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</si>
  <si>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</si>
  <si>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</si>
  <si>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</si>
  <si>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</si>
  <si>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</si>
  <si>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</si>
  <si>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</si>
  <si>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</si>
  <si>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</si>
  <si>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</si>
  <si>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</si>
  <si>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</si>
  <si>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</si>
  <si>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</si>
  <si>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</si>
  <si>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</si>
  <si>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</si>
  <si>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</si>
  <si>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</si>
  <si>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</si>
  <si>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</si>
  <si>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</si>
  <si>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</si>
  <si>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</si>
  <si>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</si>
  <si>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</si>
  <si>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</si>
  <si>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</si>
  <si>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</si>
  <si>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</si>
  <si>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</si>
  <si>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</si>
  <si>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</si>
  <si>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</si>
  <si>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</si>
  <si>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</si>
  <si>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</si>
  <si>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</si>
  <si>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</si>
  <si>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</si>
  <si>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</si>
  <si>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</si>
  <si>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</si>
  <si>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</si>
  <si>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</si>
  <si>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</si>
  <si>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</si>
  <si>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</si>
  <si>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</si>
  <si>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</si>
  <si>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</si>
  <si>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</si>
  <si>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</si>
  <si>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</si>
  <si>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</si>
  <si>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</si>
  <si>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</si>
  <si>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</si>
  <si>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</si>
  <si>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</si>
  <si>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</si>
  <si>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</si>
  <si>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</si>
  <si>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</si>
  <si>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</si>
  <si>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</si>
  <si>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</si>
  <si>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</si>
  <si>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</si>
  <si>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</si>
  <si>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</si>
  <si>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</si>
  <si>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</si>
  <si>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</si>
  <si>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</si>
  <si>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</si>
  <si>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</si>
  <si>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</si>
  <si>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</si>
  <si>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</si>
  <si>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</si>
  <si>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</si>
  <si>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</si>
  <si>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</si>
  <si>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</si>
  <si>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</si>
  <si>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</si>
  <si>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</si>
  <si>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</si>
  <si>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</si>
  <si>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</si>
  <si>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</si>
  <si>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</si>
  <si>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</si>
  <si>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</si>
  <si>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</si>
  <si>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</si>
  <si>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</si>
  <si>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</si>
  <si>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</si>
  <si>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</si>
  <si>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</si>
  <si>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</si>
  <si>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</si>
  <si>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</si>
  <si>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</si>
  <si>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</si>
  <si>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</si>
  <si>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</si>
  <si>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</si>
  <si>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</si>
  <si>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</si>
  <si>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</si>
  <si>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</si>
  <si>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</si>
  <si>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</si>
  <si>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</si>
  <si>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</si>
  <si>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</si>
  <si>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</si>
  <si>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</si>
  <si>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</si>
  <si>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</si>
  <si>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</si>
  <si>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</si>
  <si>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</si>
  <si>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</si>
  <si>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</si>
  <si>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</si>
  <si>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</si>
  <si>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</si>
  <si>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</si>
  <si>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</si>
  <si>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</si>
  <si>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</si>
  <si>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</si>
  <si>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</si>
  <si>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</si>
  <si>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</si>
  <si>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</si>
  <si>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</si>
  <si>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</si>
  <si>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</si>
  <si>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</si>
  <si>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</si>
  <si>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</si>
  <si>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</si>
  <si>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</si>
  <si>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</si>
  <si>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</si>
  <si>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</si>
  <si>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</si>
  <si>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</si>
  <si>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</si>
  <si>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</si>
  <si>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</si>
  <si>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</si>
  <si>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</si>
  <si>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</si>
  <si>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</si>
  <si>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</si>
  <si>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</si>
  <si>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</si>
  <si>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</si>
  <si>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</si>
  <si>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</si>
  <si>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</si>
  <si>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</si>
  <si>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</si>
  <si>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</si>
  <si>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</si>
  <si>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</si>
  <si>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</si>
  <si>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</si>
  <si>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</si>
  <si>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</si>
  <si>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</si>
  <si>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</si>
  <si>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</si>
  <si>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</si>
  <si>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</si>
  <si>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</si>
  <si>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</si>
  <si>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</si>
  <si>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</si>
  <si>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</si>
  <si>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</si>
  <si>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</si>
  <si>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</si>
  <si>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</si>
  <si>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</si>
  <si>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</si>
  <si>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</si>
  <si>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</si>
  <si>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</si>
  <si>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</si>
  <si>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</si>
  <si>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</si>
  <si>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</si>
  <si>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</si>
  <si>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</si>
  <si>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</si>
  <si>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</si>
  <si>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</si>
  <si>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</si>
  <si>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</si>
  <si>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</si>
  <si>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</si>
  <si>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</si>
  <si>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</si>
  <si>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</si>
  <si>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</si>
  <si>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</si>
  <si>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</si>
  <si>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</si>
  <si>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</si>
  <si>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</si>
  <si>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</si>
  <si>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</si>
  <si>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</si>
  <si>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</si>
  <si>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</si>
  <si>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</si>
  <si>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</si>
  <si>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</si>
  <si>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</si>
  <si>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</si>
  <si>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</si>
  <si>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</si>
  <si>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</si>
  <si>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</si>
  <si>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</si>
  <si>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</si>
  <si>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</si>
  <si>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</si>
  <si>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</si>
  <si>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</si>
  <si>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</si>
  <si>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</si>
  <si>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</si>
  <si>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</si>
  <si>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</si>
  <si>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</si>
  <si>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</si>
  <si>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</si>
  <si>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</si>
  <si>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</si>
  <si>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</si>
  <si>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</si>
  <si>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</si>
  <si>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</si>
  <si>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</si>
  <si>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</si>
  <si>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</si>
  <si>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</si>
  <si>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</si>
  <si>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</si>
  <si>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</si>
  <si>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</si>
  <si>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</si>
  <si>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</si>
  <si>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</si>
  <si>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</si>
  <si>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</si>
  <si>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</si>
  <si>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</si>
  <si>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</si>
  <si>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</si>
  <si>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</si>
  <si>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</si>
  <si>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</si>
  <si>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</si>
  <si>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</si>
  <si>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</si>
  <si>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</si>
  <si>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</si>
  <si>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</si>
  <si>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</si>
  <si>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</si>
  <si>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</si>
  <si>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</si>
  <si>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</si>
  <si>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</si>
  <si>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</si>
  <si>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</si>
  <si>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</si>
  <si>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</si>
  <si>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</si>
  <si>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</si>
  <si>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</si>
  <si>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</si>
  <si>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</si>
  <si>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</si>
  <si>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</si>
  <si>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</si>
  <si>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</si>
  <si>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</si>
  <si>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</si>
  <si>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</si>
  <si>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</si>
  <si>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</si>
  <si>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</si>
  <si>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</si>
  <si>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</si>
  <si>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</si>
  <si>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</si>
  <si>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</si>
  <si>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</si>
  <si>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</si>
  <si>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</si>
  <si>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</si>
  <si>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</si>
  <si>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</si>
  <si>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</si>
  <si>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</si>
  <si>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</si>
  <si>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</si>
  <si>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</si>
  <si>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</si>
  <si>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</si>
  <si>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</si>
  <si>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</si>
  <si>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</si>
  <si>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</si>
  <si>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</si>
  <si>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</si>
  <si>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</si>
  <si>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</si>
  <si>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</si>
  <si>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</si>
  <si>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</si>
  <si>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</si>
  <si>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</si>
  <si>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</si>
  <si>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</si>
  <si>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</si>
  <si>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</si>
  <si>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</si>
  <si>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</si>
  <si>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</si>
  <si>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</si>
  <si>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</si>
  <si>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</si>
  <si>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</si>
  <si>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</si>
  <si>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</si>
  <si>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</si>
  <si>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</si>
  <si>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</si>
  <si>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</si>
  <si>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</si>
  <si>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</si>
  <si>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</si>
  <si>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</si>
  <si>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</si>
  <si>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</si>
  <si>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</si>
  <si>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</si>
  <si>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</si>
  <si>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</si>
  <si>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</si>
  <si>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</si>
  <si>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</si>
  <si>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</si>
  <si>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</si>
  <si>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</si>
  <si>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</si>
  <si>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</si>
  <si>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</si>
  <si>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</si>
  <si>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</si>
  <si>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</si>
  <si>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</si>
  <si>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</si>
  <si>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</si>
  <si>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</si>
  <si>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</si>
  <si>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</si>
  <si>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</si>
  <si>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</si>
  <si>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</si>
  <si>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</si>
  <si>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</si>
  <si>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</si>
  <si>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</si>
  <si>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</si>
  <si>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</si>
  <si>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</si>
  <si>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</si>
  <si>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</si>
  <si>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</si>
  <si>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</si>
  <si>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</si>
  <si>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</si>
  <si>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</si>
  <si>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</si>
  <si>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</si>
  <si>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</si>
  <si>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</si>
  <si>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</si>
  <si>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</si>
  <si>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</si>
  <si>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</si>
  <si>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</si>
  <si>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</si>
  <si>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</si>
  <si>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</si>
  <si>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</si>
  <si>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</si>
  <si>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</si>
  <si>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</si>
  <si>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</si>
  <si>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</si>
  <si>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</si>
  <si>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</si>
  <si>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</si>
  <si>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</si>
  <si>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</si>
  <si>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</si>
  <si>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</si>
  <si>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</si>
  <si>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</si>
  <si>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</si>
  <si>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</si>
  <si>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</si>
  <si>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</si>
  <si>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</si>
  <si>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</si>
  <si>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</si>
  <si>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</si>
  <si>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</si>
  <si>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</si>
  <si>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</si>
  <si>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</si>
  <si>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</si>
  <si>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</si>
  <si>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</si>
  <si>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</si>
  <si>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</si>
  <si>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</si>
  <si>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</si>
  <si>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</si>
  <si>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</si>
  <si>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</si>
  <si>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</si>
  <si>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</si>
  <si>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</si>
  <si>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</si>
  <si>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</si>
  <si>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</si>
  <si>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</si>
  <si>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</si>
  <si>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</si>
  <si>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</si>
  <si>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</si>
  <si>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</si>
  <si>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</si>
  <si>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</si>
  <si>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</si>
  <si>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</si>
  <si>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</si>
  <si>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</si>
  <si>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</si>
  <si>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</si>
  <si>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</si>
  <si>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</si>
  <si>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</si>
  <si>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</si>
  <si>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</si>
  <si>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</si>
  <si>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</si>
  <si>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</si>
  <si>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</si>
  <si>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</si>
  <si>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</si>
  <si>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</si>
  <si>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</si>
  <si>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</si>
  <si>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</si>
  <si>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</si>
  <si>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</si>
  <si>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</si>
  <si>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</si>
  <si>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</si>
  <si>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</si>
  <si>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</si>
  <si>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</si>
  <si>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</si>
  <si>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</si>
  <si>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</si>
  <si>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</si>
  <si>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</si>
  <si>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</si>
  <si>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</si>
  <si>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</si>
  <si>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</si>
  <si>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</si>
  <si>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</si>
  <si>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</si>
  <si>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</si>
  <si>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</si>
  <si>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</si>
  <si>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</si>
  <si>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</si>
  <si>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</si>
  <si>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</si>
  <si>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</si>
  <si>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</si>
  <si>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</si>
  <si>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</si>
  <si>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</si>
  <si>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</si>
  <si>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</si>
  <si>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</si>
  <si>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</si>
  <si>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</si>
  <si>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</si>
  <si>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</si>
  <si>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</si>
  <si>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</si>
  <si>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</si>
  <si>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</si>
  <si>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</si>
  <si>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</si>
  <si>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</si>
  <si>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</si>
  <si>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</si>
  <si>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</si>
  <si>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</si>
  <si>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</si>
  <si>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</si>
  <si>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</si>
  <si>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</si>
  <si>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</si>
  <si>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</si>
  <si>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</si>
  <si>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</si>
  <si>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</si>
  <si>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</si>
  <si>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</si>
  <si>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</si>
  <si>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</si>
  <si>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</si>
  <si>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</si>
  <si>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</si>
  <si>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</si>
  <si>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</si>
  <si>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</si>
  <si>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</si>
  <si>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</si>
  <si>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</si>
  <si>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</si>
  <si>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</si>
  <si>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</si>
  <si>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</si>
  <si>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</si>
  <si>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</si>
  <si>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</si>
  <si>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</si>
  <si>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</si>
  <si>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</si>
  <si>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</si>
  <si>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</si>
  <si>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</si>
  <si>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</si>
  <si>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</si>
  <si>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</si>
  <si>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</si>
  <si>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</si>
  <si>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</si>
  <si>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</si>
  <si>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</si>
  <si>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</si>
  <si>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</si>
  <si>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</si>
  <si>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</si>
  <si>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</si>
  <si>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</si>
  <si>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</si>
  <si>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</si>
  <si>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</si>
  <si>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</si>
  <si>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</si>
  <si>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</si>
  <si>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</si>
  <si>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</si>
  <si>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</si>
  <si>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</si>
  <si>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</si>
  <si>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</si>
  <si>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</si>
  <si>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</si>
  <si>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</si>
  <si>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</si>
  <si>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</si>
  <si>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</si>
  <si>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</si>
  <si>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</si>
  <si>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</si>
  <si>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</si>
  <si>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</si>
  <si>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</si>
  <si>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</si>
  <si>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</si>
  <si>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</si>
  <si>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</si>
  <si>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</si>
  <si>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</si>
  <si>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</si>
  <si>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</si>
  <si>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</si>
  <si>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</si>
  <si>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</si>
  <si>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</si>
  <si>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</si>
  <si>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</si>
  <si>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</si>
  <si>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</si>
  <si>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</si>
  <si>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</si>
  <si>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</si>
  <si>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</si>
  <si>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</si>
  <si>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</si>
  <si>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</si>
  <si>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</si>
  <si>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</si>
  <si>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</si>
  <si>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</si>
  <si>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</si>
  <si>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</si>
  <si>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</si>
  <si>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</si>
  <si>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</si>
  <si>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</si>
  <si>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</si>
  <si>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</si>
  <si>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</si>
  <si>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</si>
  <si>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</si>
  <si>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</si>
  <si>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</si>
  <si>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</si>
  <si>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</si>
  <si>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</si>
  <si>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</si>
  <si>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</si>
  <si>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</si>
  <si>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</si>
  <si>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</si>
  <si>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</si>
  <si>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</si>
  <si>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</si>
  <si>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</si>
  <si>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</si>
  <si>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</si>
  <si>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</si>
  <si>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</si>
  <si>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</si>
  <si>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</si>
  <si>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</si>
  <si>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</si>
  <si>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</si>
  <si>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</si>
  <si>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</si>
  <si>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</si>
  <si>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</si>
  <si>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</si>
  <si>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</si>
  <si>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</si>
  <si>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</si>
  <si>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</si>
  <si>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</si>
  <si>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</si>
  <si>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</si>
  <si>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</si>
  <si>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</si>
  <si>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</si>
  <si>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</si>
  <si>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</si>
  <si>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</si>
  <si>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</si>
  <si>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</si>
  <si>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</si>
  <si>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</si>
  <si>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</si>
  <si>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</si>
  <si>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</si>
  <si>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</si>
  <si>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</si>
  <si>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</si>
  <si>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</si>
  <si>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</si>
  <si>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</si>
  <si>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</si>
  <si>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</si>
  <si>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</si>
  <si>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</si>
  <si>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</si>
  <si>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</si>
  <si>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</si>
  <si>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</si>
  <si>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</si>
  <si>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</si>
  <si>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</si>
  <si>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</si>
  <si>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</si>
  <si>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</si>
  <si>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</si>
  <si>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</si>
  <si>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</si>
  <si>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</si>
  <si>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</si>
  <si>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</si>
  <si>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</si>
  <si>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</si>
  <si>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</si>
  <si>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</si>
  <si>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</si>
  <si>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</si>
  <si>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</si>
  <si>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</si>
  <si>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</si>
  <si>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</si>
  <si>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</si>
  <si>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</si>
  <si>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</si>
  <si>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</si>
  <si>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</si>
  <si>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</si>
  <si>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</si>
  <si>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</si>
  <si>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</si>
  <si>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</si>
  <si>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</si>
  <si>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</si>
  <si>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</si>
  <si>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</si>
  <si>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</si>
  <si>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</si>
  <si>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</si>
  <si>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</si>
  <si>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</si>
  <si>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</si>
  <si>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</si>
  <si>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</si>
  <si>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</si>
  <si>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</si>
  <si>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</si>
  <si>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</si>
  <si>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</si>
  <si>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</si>
  <si>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</si>
  <si>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</si>
  <si>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</si>
  <si>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</si>
  <si>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</si>
  <si>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</si>
  <si>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</si>
  <si>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</si>
  <si>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</si>
  <si>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</si>
  <si>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</si>
  <si>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</si>
  <si>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</si>
  <si>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</si>
  <si>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</si>
  <si>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</si>
  <si>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</si>
  <si>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</si>
  <si>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</si>
  <si>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</si>
  <si>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</si>
  <si>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</si>
  <si>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</si>
  <si>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</si>
  <si>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</si>
  <si>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</si>
  <si>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</si>
  <si>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</si>
  <si>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</si>
  <si>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</si>
  <si>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</si>
  <si>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</si>
  <si>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</si>
  <si>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</si>
  <si>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</si>
  <si>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</si>
  <si>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</si>
  <si>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</si>
  <si>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</si>
  <si>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</si>
  <si>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</si>
  <si>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</si>
  <si>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</si>
  <si>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</si>
  <si>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</si>
  <si>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</si>
  <si>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</si>
  <si>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</si>
  <si>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</si>
  <si>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</si>
  <si>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</si>
  <si>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</si>
  <si>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</si>
  <si>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</si>
  <si>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</si>
  <si>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</si>
  <si>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</si>
  <si>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</si>
  <si>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</si>
  <si>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</si>
  <si>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</si>
  <si>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</si>
  <si>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</si>
  <si>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</si>
  <si>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</si>
  <si>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</si>
  <si>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</si>
  <si>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</si>
  <si>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</si>
  <si>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</si>
  <si>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</si>
  <si>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</si>
  <si>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</si>
  <si>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</si>
  <si>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</si>
  <si>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</si>
  <si>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</si>
  <si>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</si>
  <si>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</si>
  <si>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</si>
  <si>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</si>
  <si>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</si>
  <si>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</si>
  <si>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</si>
  <si>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</si>
  <si>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</si>
  <si>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</si>
  <si>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</si>
  <si>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</si>
  <si>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</si>
  <si>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</si>
  <si>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</si>
  <si>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</si>
  <si>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</si>
  <si>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</si>
  <si>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</si>
  <si>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</si>
  <si>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</si>
  <si>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</si>
  <si>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</si>
  <si>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</si>
  <si>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</si>
  <si>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</si>
  <si>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</si>
  <si>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</si>
  <si>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</si>
  <si>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</si>
  <si>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</si>
  <si>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</si>
  <si>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</si>
  <si>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</si>
  <si>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</si>
  <si>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</si>
  <si>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</si>
  <si>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</si>
  <si>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</si>
  <si>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</si>
  <si>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</si>
  <si>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</si>
  <si>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</si>
  <si>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</si>
  <si>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</si>
  <si>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</si>
  <si>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</si>
  <si>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</si>
  <si>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</si>
  <si>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</si>
  <si>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</si>
  <si>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</si>
  <si>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</si>
  <si>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</si>
  <si>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</si>
  <si>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</si>
  <si>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</si>
  <si>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</si>
  <si>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</si>
  <si>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</si>
  <si>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</si>
  <si>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</si>
  <si>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</si>
  <si>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</si>
  <si>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</si>
  <si>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</si>
  <si>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</si>
  <si>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</si>
  <si>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</si>
  <si>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</si>
  <si>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</si>
  <si>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</si>
  <si>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</si>
  <si>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</si>
  <si>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</si>
  <si>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</si>
  <si>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</si>
  <si>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</si>
  <si>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</si>
  <si>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</si>
  <si>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</si>
  <si>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</si>
  <si>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</si>
  <si>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</si>
  <si>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</si>
  <si>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</si>
  <si>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</si>
  <si>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</si>
  <si>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</si>
  <si>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</si>
  <si>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</si>
  <si>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</si>
  <si>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</si>
  <si>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</si>
  <si>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</si>
  <si>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</si>
  <si>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</si>
  <si>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</si>
  <si>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</si>
  <si>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</si>
  <si>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</si>
  <si>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</si>
  <si>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</si>
  <si>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</si>
  <si>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</si>
  <si>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</si>
  <si>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</si>
  <si>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</si>
  <si>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</si>
  <si>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</si>
  <si>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</si>
  <si>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</si>
  <si>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</si>
  <si>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</si>
  <si>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</si>
  <si>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</si>
  <si>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</si>
  <si>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</si>
  <si>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</si>
  <si>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</si>
  <si>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</si>
  <si>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</si>
  <si>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</si>
  <si>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</si>
  <si>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</si>
  <si>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</si>
  <si>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</si>
  <si>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</si>
  <si>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</si>
  <si>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</si>
  <si>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</si>
  <si>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</si>
  <si>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</si>
  <si>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</si>
  <si>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</si>
  <si>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</si>
  <si>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</si>
  <si>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</si>
  <si>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</si>
  <si>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</si>
  <si>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</si>
  <si>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</si>
  <si>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</si>
  <si>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</si>
  <si>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</si>
  <si>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</si>
  <si>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</si>
  <si>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</si>
  <si>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</si>
  <si>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</si>
  <si>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</si>
  <si>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</si>
  <si>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</si>
  <si>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</si>
  <si>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</si>
  <si>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</si>
  <si>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</si>
  <si>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</si>
  <si>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</si>
  <si>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</si>
  <si>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</si>
  <si>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</si>
  <si>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</si>
  <si>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</si>
  <si>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</si>
  <si>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</si>
  <si>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</si>
  <si>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</si>
  <si>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</si>
  <si>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</si>
  <si>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</si>
  <si>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</si>
  <si>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</si>
  <si>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</si>
  <si>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</si>
  <si>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</si>
  <si>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</si>
  <si>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</si>
  <si>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</si>
  <si>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</si>
  <si>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</si>
  <si>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</si>
  <si>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</si>
  <si>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</si>
  <si>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</si>
  <si>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</si>
  <si>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</si>
  <si>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</si>
  <si>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</si>
  <si>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</si>
  <si>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</si>
  <si>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</si>
  <si>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</si>
  <si>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</si>
  <si>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</si>
  <si>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</si>
  <si>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</si>
  <si>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</si>
  <si>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</si>
  <si>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</si>
  <si>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</si>
  <si>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</si>
  <si>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</si>
  <si>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</si>
  <si>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</si>
  <si>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</si>
  <si>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</si>
  <si>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</si>
  <si>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</si>
  <si>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</si>
  <si>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</si>
  <si>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</si>
  <si>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</si>
  <si>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</si>
  <si>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</si>
  <si>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</si>
  <si>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</si>
  <si>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</si>
  <si>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</si>
  <si>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</si>
  <si>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</si>
  <si>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</si>
  <si>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</si>
  <si>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</si>
  <si>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</si>
  <si>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</si>
  <si>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</si>
  <si>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</si>
  <si>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</si>
  <si>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</si>
  <si>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</si>
  <si>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</si>
  <si>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</si>
  <si>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</si>
  <si>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</si>
  <si>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</si>
  <si>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</si>
  <si>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</si>
  <si>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</si>
  <si>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</si>
  <si>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</si>
  <si>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</si>
  <si>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</si>
  <si>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</si>
  <si>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</si>
  <si>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</si>
  <si>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</si>
  <si>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</si>
  <si>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</si>
  <si>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</si>
  <si>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</si>
  <si>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</si>
  <si>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</si>
  <si>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</si>
  <si>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</si>
  <si>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</si>
  <si>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</si>
  <si>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</si>
  <si>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</si>
  <si>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</si>
  <si>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</si>
  <si>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</si>
  <si>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</si>
  <si>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</si>
  <si>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</si>
  <si>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</si>
  <si>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</si>
  <si>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</si>
  <si>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</si>
  <si>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</si>
  <si>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</si>
  <si>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</si>
  <si>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</si>
  <si>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</si>
  <si>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</si>
  <si>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</si>
  <si>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</si>
  <si>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</si>
  <si>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</si>
  <si>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</si>
  <si>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</si>
  <si>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</si>
  <si>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</si>
  <si>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</si>
  <si>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</si>
  <si>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</si>
  <si>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</si>
  <si>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</si>
  <si>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</si>
  <si>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</si>
  <si>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</si>
  <si>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</si>
  <si>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</si>
  <si>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</si>
  <si>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</si>
  <si>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</si>
  <si>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</si>
  <si>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</si>
  <si>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</si>
  <si>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</si>
  <si>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</si>
  <si>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</si>
  <si>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</si>
  <si>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</si>
  <si>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</si>
  <si>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</si>
  <si>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</si>
  <si>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</si>
  <si>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</si>
  <si>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</si>
  <si>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</si>
  <si>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</si>
  <si>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</si>
  <si>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</si>
  <si>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</si>
  <si>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</si>
  <si>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</si>
  <si>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</si>
  <si>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</si>
  <si>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</si>
  <si>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</si>
  <si>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</si>
  <si>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</si>
  <si>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</si>
  <si>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</si>
  <si>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</si>
  <si>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</si>
  <si>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</si>
  <si>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</si>
  <si>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</si>
  <si>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</si>
  <si>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</si>
  <si>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</si>
  <si>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</si>
  <si>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</si>
  <si>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</si>
  <si>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</si>
  <si>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</si>
  <si>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</si>
  <si>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</si>
  <si>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</si>
  <si>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</si>
  <si>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</si>
  <si>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</si>
  <si>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</si>
  <si>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</si>
  <si>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</si>
  <si>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</si>
  <si>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</si>
  <si>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</si>
  <si>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</si>
  <si>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</si>
  <si>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</si>
  <si>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</si>
  <si>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</si>
  <si>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</si>
  <si>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</si>
  <si>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</si>
  <si>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</si>
  <si>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</si>
  <si>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</si>
  <si>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</si>
  <si>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</si>
  <si>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</si>
  <si>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</si>
  <si>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</si>
  <si>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</si>
  <si>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</si>
  <si>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</si>
  <si>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</si>
  <si>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</si>
  <si>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</si>
  <si>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</si>
  <si>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</si>
  <si>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</si>
  <si>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</si>
  <si>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</si>
  <si>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</si>
  <si>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</si>
  <si>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</si>
  <si>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</si>
  <si>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</si>
  <si>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</si>
  <si>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</si>
  <si>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</si>
  <si>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</si>
  <si>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</si>
  <si>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</si>
  <si>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</si>
  <si>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</si>
  <si>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</si>
  <si>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</si>
  <si>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</si>
  <si>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</si>
  <si>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</si>
  <si>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</si>
  <si>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</si>
  <si>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</si>
  <si>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</si>
  <si>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</si>
  <si>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</si>
  <si>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</si>
  <si>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</si>
  <si>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</si>
  <si>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</si>
  <si>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</si>
  <si>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</si>
  <si>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</si>
  <si>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</si>
  <si>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</si>
  <si>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</si>
  <si>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</si>
  <si>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</si>
  <si>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</si>
  <si>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</si>
  <si>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</si>
  <si>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</si>
  <si>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</si>
  <si>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</si>
  <si>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</si>
  <si>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</si>
  <si>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</si>
  <si>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</si>
  <si>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</si>
  <si>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</si>
  <si>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</si>
  <si>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</si>
  <si>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</si>
  <si>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</si>
  <si>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</si>
  <si>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</si>
  <si>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</si>
  <si>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</si>
  <si>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</si>
  <si>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</si>
  <si>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</si>
  <si>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</si>
  <si>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</si>
  <si>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</si>
  <si>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</si>
  <si>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</si>
  <si>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</si>
  <si>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</si>
  <si>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</si>
  <si>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</si>
  <si>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</si>
  <si>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</si>
  <si>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</si>
  <si>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</si>
  <si>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</si>
  <si>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</si>
  <si>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</si>
  <si>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</si>
  <si>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</si>
  <si>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</si>
  <si>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</si>
  <si>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</si>
  <si>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</si>
  <si>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</si>
  <si>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</si>
  <si>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</si>
  <si>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</si>
  <si>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</si>
  <si>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</si>
  <si>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</si>
  <si>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</si>
  <si>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</si>
  <si>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</si>
  <si>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</si>
  <si>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</si>
  <si>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</si>
  <si>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</si>
  <si>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</si>
  <si>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</si>
  <si>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</si>
  <si>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</si>
  <si>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</si>
  <si>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</si>
  <si>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</si>
  <si>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</si>
  <si>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</si>
  <si>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</si>
  <si>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</si>
  <si>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</si>
  <si>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</si>
  <si>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</si>
  <si>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</si>
  <si>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</si>
  <si>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</si>
  <si>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</si>
  <si>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</si>
  <si>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</si>
  <si>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</si>
  <si>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</si>
  <si>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</si>
  <si>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</si>
  <si>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</si>
  <si>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</si>
  <si>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</si>
  <si>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</si>
  <si>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</si>
  <si>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</si>
  <si>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</si>
  <si>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</si>
  <si>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</si>
  <si>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</si>
  <si>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</si>
  <si>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</si>
  <si>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</si>
  <si>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</si>
  <si>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</si>
  <si>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</si>
  <si>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</si>
  <si>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</si>
  <si>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</si>
  <si>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</si>
  <si>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</si>
  <si>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</si>
  <si>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</si>
  <si>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</si>
  <si>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</si>
  <si>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</si>
  <si>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</si>
  <si>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</si>
  <si>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</si>
  <si>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</si>
  <si>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</si>
  <si>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</si>
  <si>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</si>
  <si>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</si>
  <si>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</si>
  <si>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</si>
  <si>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</si>
  <si>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</si>
  <si>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</si>
  <si>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</si>
  <si>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</si>
  <si>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</si>
  <si>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</si>
  <si>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</si>
  <si>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</si>
  <si>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</si>
  <si>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</si>
  <si>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</si>
  <si>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</si>
  <si>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</si>
  <si>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</si>
  <si>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</si>
  <si>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</si>
  <si>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</si>
  <si>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</si>
  <si>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</si>
  <si>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</si>
  <si>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</si>
  <si>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</si>
  <si>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</si>
  <si>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</si>
  <si>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</si>
  <si>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</si>
  <si>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</si>
  <si>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</si>
  <si>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</si>
  <si>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</si>
  <si>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</si>
  <si>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</si>
  <si>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</si>
  <si>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</si>
  <si>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</si>
  <si>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</si>
  <si>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</si>
  <si>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</si>
  <si>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</si>
  <si>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</si>
  <si>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</si>
  <si>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</si>
  <si>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</si>
  <si>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</si>
  <si>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</si>
  <si>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</si>
  <si>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</si>
  <si>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</si>
  <si>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</si>
  <si>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</si>
  <si>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</si>
  <si>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</si>
  <si>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</si>
  <si>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</si>
  <si>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</si>
  <si>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</si>
  <si>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</si>
  <si>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</si>
  <si>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</si>
  <si>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</si>
  <si>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</si>
  <si>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</si>
  <si>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</si>
  <si>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</si>
  <si>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</si>
  <si>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</si>
  <si>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</si>
  <si>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</si>
  <si>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</si>
  <si>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</si>
  <si>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</si>
  <si>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</si>
  <si>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</si>
  <si>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</si>
  <si>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</si>
  <si>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</si>
  <si>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</si>
  <si>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</si>
  <si>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</si>
  <si>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</si>
  <si>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</si>
  <si>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</si>
  <si>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</si>
  <si>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</si>
  <si>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</si>
  <si>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</si>
  <si>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</si>
  <si>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</si>
  <si>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</si>
  <si>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</si>
  <si>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</si>
  <si>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</si>
  <si>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</si>
  <si>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</si>
  <si>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</si>
  <si>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</si>
  <si>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</si>
  <si>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</si>
  <si>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</si>
  <si>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</si>
  <si>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</si>
  <si>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</si>
  <si>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</si>
  <si>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</si>
  <si>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</si>
  <si>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</si>
  <si>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</si>
  <si>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</si>
  <si>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</si>
  <si>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</si>
  <si>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</si>
  <si>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</si>
  <si>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</si>
  <si>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</si>
  <si>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</si>
  <si>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</si>
  <si>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</si>
  <si>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</si>
  <si>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</si>
  <si>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</si>
  <si>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</si>
  <si>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</si>
  <si>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</si>
  <si>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</si>
  <si>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</si>
  <si>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</si>
  <si>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</si>
  <si>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</si>
  <si>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</si>
  <si>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</si>
  <si>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</si>
  <si>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</si>
  <si>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</si>
  <si>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</si>
  <si>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</si>
  <si>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</si>
  <si>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</si>
  <si>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</si>
  <si>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</si>
  <si>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</si>
  <si>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</si>
  <si>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</si>
  <si>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</si>
  <si>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</si>
  <si>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</si>
  <si>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</si>
  <si>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</si>
  <si>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</si>
  <si>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</si>
  <si>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</si>
  <si>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</si>
  <si>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</si>
  <si>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</si>
  <si>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</si>
  <si>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</si>
  <si>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</si>
  <si>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</si>
  <si>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</si>
  <si>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</si>
  <si>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</si>
  <si>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</si>
  <si>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</si>
  <si>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</si>
  <si>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</si>
  <si>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</si>
  <si>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</si>
  <si>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</si>
  <si>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</si>
  <si>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</si>
  <si>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</si>
  <si>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</si>
  <si>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</si>
  <si>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</si>
  <si>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</si>
  <si>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</si>
  <si>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</si>
  <si>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</si>
  <si>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</si>
  <si>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</si>
  <si>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</si>
  <si>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</si>
  <si>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</si>
  <si>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</si>
  <si>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</si>
  <si>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</si>
  <si>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</si>
  <si>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</si>
  <si>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</si>
  <si>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</si>
  <si>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</si>
  <si>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</si>
  <si>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</si>
  <si>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</si>
  <si>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</si>
  <si>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</si>
  <si>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</si>
  <si>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</si>
  <si>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</si>
  <si>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</si>
  <si>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</si>
  <si>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</si>
  <si>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</si>
  <si>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</si>
  <si>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</si>
  <si>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</si>
  <si>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</si>
  <si>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</si>
  <si>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</si>
  <si>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</si>
  <si>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</si>
  <si>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</si>
  <si>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</si>
  <si>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</si>
  <si>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</si>
  <si>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</si>
  <si>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</si>
  <si>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</si>
  <si>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</si>
  <si>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</si>
  <si>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</si>
  <si>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</si>
  <si>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</si>
  <si>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</si>
  <si>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</si>
  <si>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</si>
  <si>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</si>
  <si>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</si>
  <si>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</si>
  <si>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</si>
  <si>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</si>
  <si>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</si>
  <si>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</si>
  <si>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</si>
  <si>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</si>
  <si>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</si>
  <si>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</si>
  <si>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</si>
  <si>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</si>
  <si>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</si>
  <si>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</si>
  <si>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</si>
  <si>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</si>
  <si>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</si>
  <si>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</si>
  <si>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</si>
  <si>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</si>
  <si>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</si>
  <si>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</si>
  <si>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</si>
  <si>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</si>
  <si>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</si>
  <si>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</si>
  <si>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</si>
  <si>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</si>
  <si>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</si>
  <si>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</si>
  <si>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</si>
  <si>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</si>
  <si>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</si>
  <si>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</si>
  <si>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</si>
  <si>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</si>
  <si>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</si>
  <si>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</si>
  <si>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</si>
  <si>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</si>
  <si>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</si>
  <si>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</si>
  <si>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</si>
  <si>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</si>
  <si>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</si>
  <si>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</si>
  <si>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</si>
  <si>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</si>
  <si>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</si>
  <si>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</si>
  <si>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</si>
  <si>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</si>
  <si>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</si>
  <si>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</si>
  <si>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</si>
  <si>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</si>
  <si>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</si>
  <si>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</si>
  <si>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</si>
  <si>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</si>
  <si>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</si>
  <si>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</si>
  <si>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</si>
  <si>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</si>
  <si>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</si>
  <si>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</si>
  <si>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</si>
  <si>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</si>
  <si>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</si>
  <si>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</si>
  <si>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</si>
  <si>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</si>
  <si>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</si>
  <si>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</si>
  <si>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</si>
  <si>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</si>
  <si>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</si>
  <si>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</si>
  <si>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</si>
  <si>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</si>
  <si>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</si>
  <si>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</si>
  <si>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</si>
  <si>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</si>
  <si>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</si>
  <si>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</si>
  <si>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</si>
  <si>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</si>
  <si>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</si>
  <si>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</si>
  <si>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</si>
  <si>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</si>
  <si>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</si>
  <si>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</si>
  <si>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</si>
  <si>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</si>
  <si>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</si>
  <si>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</si>
  <si>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</si>
  <si>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</si>
  <si>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</si>
  <si>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</si>
  <si>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</si>
  <si>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</si>
  <si>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</si>
  <si>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</si>
  <si>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</si>
  <si>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</si>
  <si>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</si>
  <si>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</si>
  <si>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</si>
  <si>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</si>
  <si>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</si>
  <si>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</si>
  <si>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</si>
  <si>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</si>
  <si>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</si>
  <si>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</si>
  <si>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</si>
  <si>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</si>
  <si>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</si>
  <si>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</si>
  <si>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</si>
  <si>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</si>
  <si>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</si>
  <si>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</si>
  <si>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</si>
  <si>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</si>
  <si>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</si>
  <si>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</si>
  <si>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</si>
  <si>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</si>
  <si>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</si>
  <si>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</si>
  <si>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</si>
  <si>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</si>
  <si>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</si>
  <si>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</si>
  <si>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</si>
  <si>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</si>
  <si>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</si>
  <si>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</si>
  <si>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</si>
  <si>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</si>
  <si>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</si>
  <si>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</si>
  <si>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</si>
  <si>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</si>
  <si>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</si>
  <si>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</si>
  <si>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</si>
  <si>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</si>
  <si>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</si>
  <si>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</si>
  <si>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</si>
  <si>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</si>
  <si>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</si>
  <si>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</si>
  <si>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</si>
  <si>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</si>
  <si>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</si>
  <si>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</si>
  <si>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</si>
  <si>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</si>
  <si>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</si>
  <si>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</si>
  <si>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</si>
  <si>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</si>
  <si>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</si>
  <si>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</si>
  <si>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</si>
  <si>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</si>
  <si>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</si>
  <si>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</si>
  <si>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</si>
  <si>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</si>
  <si>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</si>
  <si>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</si>
  <si>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</si>
  <si>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</si>
  <si>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</si>
  <si>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</si>
  <si>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</si>
  <si>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</si>
  <si>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</si>
  <si>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</si>
  <si>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</si>
  <si>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</si>
  <si>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</si>
  <si>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</si>
  <si>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</si>
  <si>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</si>
  <si>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</si>
  <si>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</si>
  <si>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</si>
  <si>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</si>
  <si>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</si>
  <si>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</si>
  <si>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</si>
  <si>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</si>
  <si>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</si>
  <si>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</si>
  <si>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</si>
  <si>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</si>
  <si>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</si>
  <si>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</si>
  <si>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</si>
  <si>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</si>
  <si>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</si>
  <si>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</si>
  <si>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</si>
  <si>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</si>
  <si>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</si>
  <si>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</si>
  <si>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</si>
  <si>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</si>
  <si>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</si>
  <si>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</si>
  <si>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</si>
  <si>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</si>
  <si>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</si>
  <si>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</si>
  <si>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</si>
  <si>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</si>
  <si>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</si>
  <si>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</si>
  <si>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</si>
  <si>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</si>
  <si>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</si>
  <si>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</si>
  <si>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</si>
  <si>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</si>
  <si>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</si>
  <si>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</si>
  <si>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</si>
  <si>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</si>
  <si>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</si>
  <si>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</si>
  <si>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</si>
  <si>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</si>
  <si>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</si>
  <si>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</si>
  <si>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</si>
  <si>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</si>
  <si>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</si>
  <si>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</si>
  <si>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</si>
  <si>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</si>
  <si>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</si>
  <si>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</si>
  <si>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</si>
  <si>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</si>
  <si>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</si>
  <si>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</si>
  <si>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</si>
  <si>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</si>
  <si>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</si>
  <si>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</si>
  <si>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</si>
  <si>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</si>
  <si>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</si>
  <si>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</si>
  <si>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</si>
  <si>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</si>
  <si>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</si>
  <si>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</si>
  <si>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</si>
  <si>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</si>
  <si>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</si>
  <si>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</si>
  <si>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</si>
  <si>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</si>
  <si>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</si>
  <si>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</si>
  <si>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</si>
  <si>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</si>
  <si>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</si>
  <si>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</si>
  <si>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</si>
  <si>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</si>
  <si>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</si>
  <si>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</si>
  <si>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</si>
  <si>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</si>
  <si>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</si>
  <si>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</si>
  <si>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</si>
  <si>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</si>
  <si>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</si>
  <si>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</si>
  <si>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</si>
  <si>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</si>
  <si>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</si>
  <si>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</si>
  <si>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</si>
  <si>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</si>
  <si>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</si>
  <si>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</si>
  <si>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</si>
  <si>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</si>
  <si>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</si>
  <si>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</si>
  <si>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</si>
  <si>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</si>
  <si>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</si>
  <si>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</si>
  <si>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</si>
  <si>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</si>
  <si>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</si>
  <si>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</si>
  <si>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</si>
  <si>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</si>
  <si>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</si>
  <si>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</si>
  <si>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</si>
  <si>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</si>
  <si>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</si>
  <si>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</si>
  <si>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</si>
  <si>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</si>
  <si>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</si>
  <si>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</si>
  <si>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</si>
  <si>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</si>
  <si>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</si>
  <si>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</si>
  <si>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</si>
  <si>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</si>
  <si>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</si>
  <si>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</si>
  <si>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</si>
  <si>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</si>
  <si>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</si>
  <si>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</si>
  <si>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</si>
  <si>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</si>
  <si>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</si>
  <si>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</si>
  <si>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</si>
  <si>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</si>
  <si>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</si>
  <si>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</si>
  <si>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</si>
  <si>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</si>
  <si>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</si>
  <si>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</si>
  <si>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</si>
  <si>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</si>
  <si>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</si>
  <si>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</si>
  <si>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</si>
  <si>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</si>
  <si>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</si>
  <si>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</si>
  <si>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</si>
  <si>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</si>
  <si>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</si>
  <si>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</si>
  <si>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</si>
  <si>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</si>
  <si>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</si>
  <si>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</si>
  <si>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</si>
  <si>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</si>
  <si>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</si>
  <si>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</si>
  <si>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</si>
  <si>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</si>
  <si>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</si>
  <si>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</si>
  <si>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</si>
  <si>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</si>
  <si>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</si>
  <si>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</si>
  <si>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</si>
  <si>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</si>
  <si>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</si>
  <si>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</si>
  <si>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</si>
  <si>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</si>
  <si>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</si>
  <si>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</si>
  <si>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</si>
  <si>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</si>
  <si>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</si>
  <si>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</si>
  <si>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</si>
  <si>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</si>
  <si>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</si>
  <si>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</si>
  <si>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</si>
  <si>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</si>
  <si>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</si>
  <si>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</si>
  <si>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</si>
  <si>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</si>
  <si>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</si>
  <si>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</si>
  <si>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</si>
  <si>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</si>
  <si>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</si>
  <si>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</si>
  <si>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</si>
  <si>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</si>
  <si>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</si>
  <si>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</si>
  <si>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</si>
  <si>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</si>
  <si>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</si>
  <si>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</si>
  <si>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</si>
  <si>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</si>
  <si>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</si>
  <si>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</si>
  <si>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</si>
  <si>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</si>
  <si>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</si>
  <si>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</si>
  <si>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</si>
  <si>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</si>
  <si>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</si>
  <si>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</si>
  <si>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</si>
  <si>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</si>
  <si>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</si>
  <si>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</si>
  <si>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</si>
  <si>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</si>
  <si>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</si>
  <si>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</si>
  <si>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</si>
  <si>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</si>
  <si>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</si>
  <si>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</si>
  <si>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</si>
  <si>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</si>
  <si>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</si>
  <si>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</si>
  <si>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</si>
  <si>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</si>
  <si>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</si>
  <si>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</si>
  <si>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</si>
  <si>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</si>
  <si>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</si>
  <si>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</si>
  <si>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</si>
  <si>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</si>
  <si>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</si>
  <si>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</si>
  <si>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</si>
  <si>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</si>
  <si>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</si>
  <si>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</si>
  <si>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</si>
  <si>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</si>
  <si>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</si>
  <si>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</si>
  <si>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</si>
  <si>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</si>
  <si>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</si>
  <si>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</si>
  <si>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</si>
  <si>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</si>
  <si>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</si>
  <si>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</si>
  <si>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</si>
  <si>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</si>
  <si>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</si>
  <si>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</si>
  <si>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</si>
  <si>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</si>
  <si>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</si>
  <si>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</si>
  <si>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</si>
  <si>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</si>
  <si>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</si>
  <si>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</si>
  <si>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</si>
  <si>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</si>
  <si>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</si>
  <si>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</si>
  <si>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</si>
  <si>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</si>
  <si>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</si>
  <si>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</si>
  <si>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</si>
  <si>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</si>
  <si>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</si>
  <si>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</si>
  <si>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</si>
  <si>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</si>
  <si>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</si>
  <si>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</si>
  <si>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</si>
  <si>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</si>
  <si>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</si>
  <si>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</si>
  <si>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</si>
  <si>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</si>
  <si>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</si>
  <si>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</si>
  <si>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</si>
  <si>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</si>
  <si>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</si>
  <si>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</si>
  <si>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</si>
  <si>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</si>
  <si>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</si>
  <si>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</si>
  <si>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</si>
  <si>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</si>
  <si>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</si>
  <si>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</si>
  <si>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</si>
  <si>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</si>
  <si>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</si>
  <si>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</si>
  <si>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</si>
  <si>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</si>
  <si>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</si>
  <si>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</si>
  <si>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</si>
  <si>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</si>
  <si>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</si>
  <si>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</si>
  <si>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</si>
  <si>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</si>
  <si>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</si>
  <si>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</si>
  <si>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</si>
  <si>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</si>
  <si>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</si>
  <si>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</si>
  <si>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</si>
  <si>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</si>
  <si>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</si>
  <si>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</si>
  <si>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</si>
  <si>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</si>
  <si>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</si>
  <si>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</si>
  <si>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</si>
  <si>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</si>
  <si>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</si>
  <si>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</si>
  <si>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</si>
  <si>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</si>
  <si>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</si>
  <si>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</si>
  <si>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</si>
  <si>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</si>
  <si>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</si>
  <si>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</si>
  <si>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</si>
  <si>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</si>
  <si>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</si>
  <si>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</si>
  <si>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</si>
  <si>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</si>
  <si>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</si>
  <si>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</si>
  <si>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</si>
  <si>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</si>
  <si>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</si>
  <si>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</si>
  <si>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</si>
  <si>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</si>
  <si>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</si>
  <si>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</si>
  <si>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</si>
  <si>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</si>
  <si>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</si>
  <si>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</si>
  <si>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</si>
  <si>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</si>
  <si>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</si>
  <si>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</si>
  <si>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</si>
  <si>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</si>
  <si>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</si>
  <si>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</si>
  <si>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</si>
  <si>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</si>
  <si>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</si>
  <si>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</si>
  <si>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</si>
  <si>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</si>
  <si>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</si>
  <si>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</si>
  <si>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</si>
  <si>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</si>
  <si>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</si>
  <si>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</si>
  <si>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</si>
  <si>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</si>
  <si>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</si>
  <si>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</si>
  <si>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</si>
  <si>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</si>
  <si>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</si>
  <si>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</si>
  <si>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</si>
  <si>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</si>
  <si>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</si>
  <si>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</si>
  <si>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</si>
  <si>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</si>
  <si>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</si>
  <si>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</si>
  <si>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</si>
  <si>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</si>
  <si>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</si>
  <si>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</si>
  <si>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</si>
  <si>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</si>
  <si>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</si>
  <si>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</si>
  <si>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</si>
  <si>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</si>
  <si>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</si>
  <si>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</si>
  <si>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</si>
  <si>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</si>
  <si>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</si>
  <si>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</si>
  <si>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</si>
  <si>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</si>
  <si>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</si>
  <si>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</si>
  <si>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</si>
  <si>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</si>
  <si>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</si>
  <si>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</si>
  <si>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</si>
  <si>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</si>
  <si>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</si>
  <si>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</si>
  <si>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</si>
  <si>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</si>
  <si>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</si>
  <si>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</si>
  <si>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</si>
  <si>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</si>
  <si>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</si>
  <si>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</si>
  <si>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</si>
  <si>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</si>
  <si>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</si>
  <si>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</si>
  <si>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</si>
  <si>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</si>
  <si>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</si>
  <si>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</si>
  <si>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</si>
  <si>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</si>
  <si>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</si>
  <si>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</si>
  <si>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</si>
  <si>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</si>
  <si>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</si>
  <si>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</si>
  <si>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</si>
  <si>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</si>
  <si>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</si>
  <si>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</si>
  <si>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</si>
  <si>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</si>
  <si>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</si>
  <si>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</si>
  <si>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</si>
  <si>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</si>
  <si>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</si>
  <si>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</si>
  <si>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</si>
  <si>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</si>
  <si>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</si>
  <si>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</si>
  <si>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</si>
  <si>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</si>
  <si>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</si>
  <si>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</si>
  <si>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</si>
  <si>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</si>
  <si>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</si>
  <si>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</si>
  <si>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</si>
  <si>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</si>
  <si>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</si>
  <si>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</si>
  <si>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</si>
  <si>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</si>
  <si>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</si>
  <si>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</si>
  <si>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</si>
  <si>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</si>
  <si>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</si>
  <si>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</si>
  <si>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</si>
  <si>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</si>
  <si>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</si>
  <si>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</si>
  <si>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</si>
  <si>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</si>
  <si>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</si>
  <si>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</si>
  <si>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</si>
  <si>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</si>
  <si>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</si>
  <si>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</si>
  <si>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</si>
  <si>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</si>
  <si>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</si>
  <si>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</si>
  <si>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</si>
  <si>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</si>
  <si>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</si>
  <si>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</si>
  <si>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</si>
  <si>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</si>
  <si>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</si>
  <si>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</si>
  <si>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</si>
  <si>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</si>
  <si>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</si>
  <si>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</si>
  <si>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</si>
  <si>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</si>
  <si>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</si>
  <si>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</si>
  <si>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</si>
  <si>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</si>
  <si>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</si>
  <si>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</si>
  <si>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</si>
  <si>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</si>
  <si>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</si>
  <si>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</si>
  <si>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</si>
  <si>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</si>
  <si>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</si>
  <si>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</si>
  <si>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</si>
  <si>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</si>
  <si>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</si>
  <si>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</si>
  <si>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</si>
  <si>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</si>
  <si>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</si>
  <si>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</si>
  <si>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</si>
  <si>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</si>
  <si>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</si>
  <si>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</si>
  <si>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</si>
  <si>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</si>
  <si>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</si>
  <si>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</si>
  <si>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</si>
  <si>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</si>
  <si>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</si>
  <si>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</si>
  <si>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</si>
  <si>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</si>
  <si>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</si>
  <si>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</si>
  <si>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</si>
  <si>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</si>
  <si>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</si>
  <si>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</si>
  <si>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</si>
  <si>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</si>
  <si>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</si>
  <si>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</si>
  <si>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</si>
  <si>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</si>
  <si>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</si>
  <si>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</si>
  <si>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</si>
  <si>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</si>
  <si>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</si>
  <si>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</si>
  <si>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</si>
  <si>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</si>
  <si>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</si>
  <si>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</si>
  <si>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</si>
  <si>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</si>
  <si>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</si>
  <si>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</si>
  <si>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</si>
  <si>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</si>
  <si>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</si>
  <si>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</si>
  <si>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</si>
  <si>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</si>
  <si>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</si>
  <si>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</si>
  <si>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</si>
  <si>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</si>
  <si>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</si>
  <si>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</si>
  <si>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</si>
  <si>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</si>
  <si>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</si>
  <si>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</si>
  <si>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</si>
  <si>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</si>
  <si>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</si>
  <si>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</si>
  <si>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</si>
  <si>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</si>
  <si>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</si>
  <si>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</si>
  <si>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</si>
  <si>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</si>
  <si>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</si>
  <si>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</si>
  <si>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</si>
  <si>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</si>
  <si>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</si>
  <si>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</si>
  <si>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</si>
  <si>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</si>
  <si>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</si>
  <si>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</si>
  <si>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</si>
  <si>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</si>
  <si>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</si>
  <si>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</si>
  <si>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</si>
  <si>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</si>
  <si>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</si>
  <si>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</si>
  <si>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</si>
  <si>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</si>
  <si>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</si>
  <si>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</si>
  <si>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</si>
  <si>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</si>
  <si>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</si>
  <si>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</si>
  <si>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</si>
  <si>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</si>
  <si>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</si>
  <si>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</si>
  <si>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</si>
  <si>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</si>
  <si>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</si>
  <si>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</si>
  <si>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</si>
  <si>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</si>
  <si>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</si>
  <si>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</si>
  <si>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</si>
  <si>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</si>
  <si>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</si>
  <si>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</si>
  <si>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</si>
  <si>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</si>
  <si>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</si>
  <si>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</si>
  <si>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</si>
  <si>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</si>
  <si>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</si>
  <si>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</si>
  <si>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</si>
  <si>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</si>
  <si>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</si>
  <si>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</si>
  <si>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</si>
  <si>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</si>
  <si>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</si>
  <si>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</si>
  <si>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</si>
  <si>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</si>
  <si>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</si>
  <si>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</si>
  <si>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</si>
  <si>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</si>
  <si>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</si>
  <si>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</si>
  <si>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</si>
  <si>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</si>
  <si>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</si>
  <si>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</si>
  <si>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</si>
  <si>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</si>
  <si>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</si>
  <si>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</si>
  <si>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</si>
  <si>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</si>
  <si>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</si>
  <si>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</si>
  <si>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</si>
  <si>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</si>
  <si>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</si>
  <si>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</si>
  <si>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</si>
  <si>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</si>
  <si>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</si>
  <si>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</si>
  <si>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</si>
  <si>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</si>
  <si>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</si>
  <si>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</si>
  <si>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</si>
  <si>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</si>
  <si>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</si>
  <si>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</si>
  <si>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</si>
  <si>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</si>
  <si>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</si>
  <si>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</si>
  <si>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</si>
  <si>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</si>
  <si>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</si>
  <si>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</si>
  <si>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</si>
  <si>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</si>
  <si>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</si>
  <si>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</si>
  <si>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</si>
  <si>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</si>
  <si>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</si>
  <si>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</si>
  <si>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</si>
  <si>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</si>
  <si>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</si>
  <si>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</si>
  <si>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</si>
  <si>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</si>
  <si>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</si>
  <si>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</si>
  <si>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</si>
  <si>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</si>
  <si>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</si>
  <si>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</si>
  <si>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</si>
  <si>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</si>
  <si>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</si>
  <si>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</si>
  <si>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</si>
  <si>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</si>
  <si>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</si>
  <si>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</si>
  <si>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</si>
  <si>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</si>
  <si>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</si>
  <si>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</si>
  <si>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</si>
  <si>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</si>
  <si>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</si>
  <si>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</si>
  <si>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</si>
  <si>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</si>
  <si>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</si>
  <si>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</si>
  <si>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</si>
  <si>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</si>
  <si>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</si>
  <si>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</si>
  <si>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</si>
  <si>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</si>
  <si>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</si>
  <si>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</si>
  <si>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</si>
  <si>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</si>
  <si>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</si>
  <si>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</si>
  <si>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</si>
  <si>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</si>
  <si>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</si>
  <si>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</si>
  <si>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</si>
  <si>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</si>
  <si>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</si>
  <si>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</si>
  <si>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</si>
  <si>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</si>
  <si>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</si>
  <si>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</si>
  <si>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</si>
  <si>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</si>
  <si>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</si>
  <si>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</si>
  <si>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</si>
  <si>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</si>
  <si>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</si>
  <si>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</si>
  <si>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</si>
  <si>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</si>
  <si>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</si>
  <si>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</si>
  <si>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</si>
  <si>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</si>
  <si>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</si>
  <si>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</si>
  <si>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</si>
  <si>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</si>
  <si>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</si>
  <si>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</si>
  <si>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</si>
  <si>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</si>
  <si>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</si>
  <si>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</si>
  <si>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</si>
  <si>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</si>
  <si>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</si>
  <si>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</si>
  <si>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</si>
  <si>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</si>
  <si>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</si>
  <si>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</si>
  <si>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</si>
  <si>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</si>
  <si>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</si>
  <si>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</si>
  <si>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</si>
  <si>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</si>
  <si>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</si>
  <si>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</si>
  <si>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</si>
  <si>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</si>
  <si>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</si>
  <si>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</si>
  <si>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</si>
  <si>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</si>
  <si>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</si>
  <si>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</si>
  <si>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</si>
  <si>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</si>
  <si>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</si>
  <si>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</si>
  <si>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</si>
  <si>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</si>
  <si>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</si>
  <si>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</si>
  <si>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</si>
  <si>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</si>
  <si>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</si>
  <si>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</si>
  <si>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</si>
  <si>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</si>
  <si>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</si>
  <si>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</si>
  <si>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</si>
  <si>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</si>
  <si>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</si>
  <si>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</si>
  <si>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</si>
  <si>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</si>
  <si>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</si>
  <si>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</si>
  <si>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</si>
  <si>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</si>
  <si>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</si>
  <si>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</si>
  <si>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</si>
  <si>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</si>
  <si>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</si>
  <si>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</si>
  <si>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</si>
  <si>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</si>
  <si>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</si>
  <si>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</si>
  <si>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</si>
  <si>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</si>
  <si>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</si>
  <si>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</si>
  <si>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</si>
  <si>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</si>
  <si>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</si>
  <si>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</si>
  <si>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</si>
  <si>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</si>
  <si>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</si>
  <si>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</si>
  <si>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</si>
  <si>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</si>
  <si>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</si>
  <si>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</si>
  <si>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</si>
  <si>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</si>
  <si>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</si>
  <si>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</si>
  <si>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</si>
  <si>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</si>
  <si>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</si>
  <si>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</si>
  <si>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</si>
  <si>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</si>
  <si>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</si>
  <si>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</si>
  <si>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</si>
  <si>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</si>
  <si>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</si>
  <si>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</si>
  <si>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</si>
  <si>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</si>
  <si>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</si>
  <si>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</si>
  <si>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</si>
  <si>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</si>
  <si>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</si>
  <si>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</si>
  <si>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</si>
  <si>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</si>
  <si>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</si>
  <si>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</si>
  <si>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</si>
  <si>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</si>
  <si>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</si>
  <si>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</si>
  <si>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</si>
  <si>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</si>
  <si>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</si>
  <si>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</si>
  <si>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</si>
  <si>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</si>
  <si>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</si>
  <si>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</si>
  <si>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</si>
  <si>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</si>
  <si>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</si>
  <si>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</si>
  <si>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</si>
  <si>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</si>
  <si>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</si>
  <si>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</si>
  <si>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</si>
  <si>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</si>
  <si>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</si>
  <si>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</si>
  <si>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</si>
  <si>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</si>
  <si>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</si>
  <si>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</si>
  <si>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</si>
  <si>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</si>
  <si>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</si>
  <si>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</si>
  <si>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</si>
  <si>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</si>
  <si>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</si>
  <si>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</si>
  <si>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</si>
  <si>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</si>
  <si>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</si>
  <si>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</si>
  <si>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</si>
  <si>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</si>
  <si>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</si>
  <si>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</si>
  <si>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</si>
  <si>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</si>
  <si>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</si>
  <si>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</si>
  <si>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</si>
  <si>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</si>
  <si>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</si>
  <si>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</si>
  <si>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</si>
  <si>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</si>
  <si>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</si>
  <si>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</si>
  <si>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</si>
  <si>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</si>
  <si>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</si>
  <si>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</si>
  <si>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</si>
  <si>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</si>
  <si>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</si>
  <si>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</si>
  <si>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</si>
  <si>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</si>
  <si>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</si>
  <si>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</si>
  <si>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</si>
  <si>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</si>
  <si>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</si>
  <si>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</si>
  <si>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</si>
  <si>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</si>
  <si>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</si>
  <si>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</si>
  <si>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</si>
  <si>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</si>
  <si>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</si>
  <si>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</si>
  <si>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</si>
  <si>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</si>
  <si>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</si>
  <si>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</si>
  <si>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</si>
  <si>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</si>
  <si>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</si>
  <si>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</si>
  <si>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</si>
  <si>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</si>
  <si>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</si>
  <si>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</si>
  <si>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</si>
  <si>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</si>
  <si>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</si>
  <si>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</si>
  <si>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</si>
  <si>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</si>
  <si>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</si>
  <si>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</si>
  <si>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</si>
  <si>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</si>
  <si>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</si>
  <si>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</si>
  <si>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</si>
  <si>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</si>
  <si>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</si>
  <si>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</si>
  <si>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</si>
  <si>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</si>
  <si>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</si>
  <si>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</si>
  <si>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</si>
  <si>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</si>
  <si>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</si>
  <si>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</si>
  <si>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</si>
  <si>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</si>
  <si>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</si>
  <si>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</si>
  <si>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</si>
  <si>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</si>
  <si>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</si>
  <si>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</si>
  <si>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</si>
  <si>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</si>
  <si>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</si>
  <si>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</si>
  <si>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</si>
  <si>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</si>
  <si>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</si>
  <si>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</si>
  <si>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</si>
  <si>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</si>
  <si>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</si>
  <si>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</si>
  <si>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</si>
  <si>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</si>
  <si>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</si>
  <si>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</si>
  <si>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</si>
  <si>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</si>
  <si>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</si>
  <si>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</si>
  <si>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</si>
  <si>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</si>
  <si>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</si>
  <si>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</si>
  <si>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</si>
  <si>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</si>
  <si>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</si>
  <si>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</si>
  <si>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</si>
  <si>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</si>
  <si>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</si>
  <si>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</si>
  <si>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</si>
  <si>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</si>
  <si>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</si>
  <si>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</si>
  <si>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</si>
  <si>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</si>
  <si>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</si>
  <si>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</si>
  <si>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</si>
  <si>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</si>
  <si>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</si>
  <si>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</si>
  <si>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</si>
  <si>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</si>
  <si>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</si>
  <si>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</si>
  <si>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</si>
  <si>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</si>
  <si>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</si>
  <si>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</si>
  <si>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</si>
  <si>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</si>
  <si>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</si>
  <si>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</si>
  <si>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</si>
  <si>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</si>
  <si>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</si>
  <si>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</si>
  <si>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</si>
  <si>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</si>
  <si>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</si>
  <si>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</si>
  <si>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</si>
  <si>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</si>
  <si>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</si>
  <si>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</si>
  <si>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</si>
  <si>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</si>
  <si>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</si>
  <si>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</si>
  <si>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</si>
  <si>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</si>
  <si>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</si>
  <si>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</si>
  <si>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</si>
  <si>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</si>
  <si>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</si>
  <si>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</si>
  <si>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</si>
  <si>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</si>
  <si>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</si>
  <si>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</si>
  <si>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</si>
  <si>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</si>
  <si>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</si>
  <si>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</si>
  <si>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</si>
  <si>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</si>
  <si>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</si>
  <si>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</si>
  <si>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</si>
  <si>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</si>
  <si>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</si>
  <si>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</si>
  <si>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</si>
  <si>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</si>
  <si>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</si>
  <si>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</si>
  <si>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</si>
  <si>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</si>
  <si>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</si>
  <si>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</si>
  <si>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</si>
  <si>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</si>
  <si>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</si>
  <si>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</si>
  <si>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</si>
  <si>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</si>
  <si>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</si>
  <si>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</si>
  <si>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</si>
  <si>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</si>
  <si>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</si>
  <si>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</si>
  <si>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</si>
  <si>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</si>
  <si>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</si>
  <si>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</si>
  <si>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</si>
  <si>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</si>
  <si>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</si>
  <si>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</si>
  <si>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</si>
  <si>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</si>
  <si>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</si>
  <si>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</si>
  <si>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</si>
  <si>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</si>
  <si>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</si>
  <si>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</si>
  <si>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</si>
  <si>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</si>
  <si>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</si>
  <si>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</si>
  <si>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</si>
  <si>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</si>
  <si>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</si>
  <si>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</si>
  <si>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</si>
  <si>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</si>
  <si>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</si>
  <si>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</si>
  <si>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</si>
  <si>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</si>
  <si>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</si>
  <si>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</si>
  <si>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</si>
  <si>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</si>
  <si>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</si>
  <si>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</si>
  <si>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</si>
  <si>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</si>
  <si>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</si>
  <si>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</si>
  <si>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</si>
  <si>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</si>
  <si>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</si>
  <si>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</si>
  <si>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</si>
  <si>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</si>
  <si>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</si>
  <si>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</si>
  <si>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</si>
  <si>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</si>
  <si>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</si>
  <si>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</si>
  <si>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</si>
  <si>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</si>
  <si>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</si>
  <si>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</si>
  <si>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</si>
  <si>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</si>
  <si>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</si>
  <si>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</si>
  <si>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</si>
  <si>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</si>
  <si>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</si>
  <si>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</si>
  <si>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</si>
  <si>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</si>
  <si>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</si>
  <si>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</si>
  <si>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</si>
  <si>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</si>
  <si>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</si>
  <si>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</si>
  <si>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</si>
  <si>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</si>
  <si>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</si>
  <si>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</si>
  <si>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</si>
  <si>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</si>
  <si>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</si>
  <si>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</si>
  <si>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</si>
  <si>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</si>
  <si>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</si>
  <si>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</si>
  <si>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</si>
  <si>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</si>
  <si>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</si>
  <si>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</si>
  <si>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</si>
  <si>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</si>
  <si>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</si>
  <si>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</si>
  <si>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</si>
  <si>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</si>
  <si>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</si>
  <si>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</si>
  <si>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</si>
  <si>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</si>
  <si>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</si>
  <si>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</si>
  <si>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</si>
  <si>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</si>
  <si>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</si>
  <si>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</si>
  <si>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</si>
  <si>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</si>
  <si>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</si>
  <si>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</si>
  <si>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</si>
  <si>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</si>
  <si>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</si>
  <si>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</si>
  <si>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</si>
  <si>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</si>
  <si>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</si>
  <si>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</si>
  <si>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</si>
  <si>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</si>
  <si>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</si>
  <si>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</si>
  <si>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</si>
  <si>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</si>
  <si>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</si>
  <si>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</si>
  <si>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</si>
  <si>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</si>
  <si>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</si>
  <si>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</si>
  <si>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</si>
  <si>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</si>
  <si>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</si>
  <si>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</si>
  <si>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</si>
  <si>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</si>
  <si>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</si>
  <si>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</si>
  <si>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</si>
  <si>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</si>
  <si>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</si>
  <si>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</si>
  <si>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</si>
  <si>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</si>
  <si>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</si>
  <si>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</si>
  <si>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</si>
  <si>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</si>
  <si>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</si>
  <si>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</si>
  <si>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</si>
  <si>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</si>
  <si>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</si>
  <si>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</si>
  <si>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</si>
  <si>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</si>
  <si>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</si>
  <si>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</si>
  <si>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</si>
  <si>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</si>
  <si>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</si>
  <si>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</si>
  <si>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</si>
  <si>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</si>
  <si>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</si>
  <si>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</si>
  <si>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</si>
  <si>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</si>
  <si>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</si>
  <si>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</si>
  <si>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</si>
  <si>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</si>
  <si>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</si>
  <si>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</si>
  <si>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</si>
  <si>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</si>
  <si>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</si>
  <si>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</si>
  <si>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</si>
  <si>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</si>
  <si>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</si>
  <si>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</si>
  <si>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</si>
  <si>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</si>
  <si>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</si>
  <si>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</si>
  <si>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</si>
  <si>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</si>
  <si>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</si>
  <si>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</si>
  <si>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</si>
  <si>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</si>
  <si>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</si>
  <si>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</si>
  <si>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</si>
  <si>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PCM-20251202-00000540</t>
  </si>
  <si>
    <t xml:space="preserve">Restored by PG </t>
  </si>
  <si>
    <t>PCM-20251202-00000630</t>
  </si>
  <si>
    <t xml:space="preserve">team saved hub sites as sceco blackout in area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</si>
  <si>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</si>
  <si>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</si>
  <si>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</si>
  <si>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</si>
  <si>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</si>
  <si>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</si>
  <si>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</si>
  <si>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</si>
  <si>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</si>
  <si>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</si>
  <si>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PCM-20251202-00000469</t>
  </si>
  <si>
    <t xml:space="preserve">Sceco black out on Madraka area ,EM team need 100 min </t>
  </si>
  <si>
    <t>PCM-20251202-00000524</t>
  </si>
  <si>
    <t>TE issue and site has access issue as owner access will be available after Asar. We are trying with owner with our coordinator to solve the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</si>
</sst>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5" dataDxfId="154" headerRowBorderDxfId="152" tableBorderDxfId="153" totalsRowBorderDxfId="151">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8" totalsRowShown="0" headerRowDxfId="46" dataDxfId="45" headerRowBorderDxfId="43" tableBorderDxfId="44" totalsRowBorderDxfId="42">
  <autoFilter ref="A1:L2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330.50426655092451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45993.452692476851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45993.452692476851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45993.452692476851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45993.452692476851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45993.452692476851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45993.452692476851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45993.452692476851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45993.452692476851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45993.452692476851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45993.452692476851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45993.452692476851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45993.452692476851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45993.452692476851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45993.452692476851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45993.452692476851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45993.452692476851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45993.452692476851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45993.452692476851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45993.452692476851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45993.452692476851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45993.452692476851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45993.452692476851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45993.452692476851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45993.452692476851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45993.452692476851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45993.452692476851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45993.452692476851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45993.452692476851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45993.452692476851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45993.452692476851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45993.452692476851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45993.452692476851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45993.452692476851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45993.452692476851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45993.452692476851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45993.452692476851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45993.452692476851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45993.452692476851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45993.452692476851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45993.452692476851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45993.452692476851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45993.452692476851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45993.452692476851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45993.452692476851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45993.452692476851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45993.452692476851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45993.452692476851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45993.452692476851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45993.452692476851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45993.452692476851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45993.452692476851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45993.452692476851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45993.452692476851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45993.452692476851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45993.452692476851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45993.452692476851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45993.452692476851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45993.452692476851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45993.452692476851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45993.452692476851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45993.452692476851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45993.452692476851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45993.452692476851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45993.452692476851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45993.452692476851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45993.452692476851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45993.452692476851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45993.452692476851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45993.452692476851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45993.452692476851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45993.452692476851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45993.452692476851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45993.452692476851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45993.452692476851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45993.452692476851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45993.452692476851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45993.452692476851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45993.452692476851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45993.452692476851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45993.452692476851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45993.452692476851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45993.452692476851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45993.452692476851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45993.452692476851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45993.452692476851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45993.452692476851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45993.452692476851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45993.452692476851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45993.452692476851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45993.452692476851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45993.452692476851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45993.452692476851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45993.452692476851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45993.452692476851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45993.452692476851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45993.452692476851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45993.452692476851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45993.452692476851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45993.452692476851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45993.452692476851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45993.452692476851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45993.452692476851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45993.452692476851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45993.452692476851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45993.452692476851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45993.452692476851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45993.452692476851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45993.452692476851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45993.452692476851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45993.452692476851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45993.452692476851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45993.452692476851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45993.452692476851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45993.452692476851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45993.452692476851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45993.452692476851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45993.452692476851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45993.452692476851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45993.452692476851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45993.452692476851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45993.452692476851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45993.452692476851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45993.452692476851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45993.452692476851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45993.452692476851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45993.452692476851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45993.452692476851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45993.452692476851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45993.452692476851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45993.452692476851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45993.452692476851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45993.452692476851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45993.452692476851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45993.452692476851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45993.452692476851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45993.452692476851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45993.452692476851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45993.452692476851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45993.452692476851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45993.452692476851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45993.452692476851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45993.452692476851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45993.452692476851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45993.452692476851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45993.452692476851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45993.452692476851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45993.452692476851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45993.452692476851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45993.452692476851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45993.452692476851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45993.452692476851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45993.452692476851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45993.452692476851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45993.452692476851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45993.452692476851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45993.452692476851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45993.452692476851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45993.452692476851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45993.452692476851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45993.452692476851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45993.452692476851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45993.452692476851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45993.452692476851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45993.452692476851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45993.452692476851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45993.452692476851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45993.452692476851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45993.452692476851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45993.452692476851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45993.452692476851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45993.452692476851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45993.452692476851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45993.452692476851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45993.452692476851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45993.452692476851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45993.452692476851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45993.452692476851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45993.452692476851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45993.452692476851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45993.452692476851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45993.452692476851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45993.452692476851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45993.452692476851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45993.452692476851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45993.452692476851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45993.452692476851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45993.452692476851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45993.452692476851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45993.452692476851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45993.452692476851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45993.452692476851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45993.452692476851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45993.452692476851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45993.452692476851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45993.452692476851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45993.452692476851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45993.452692476851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45993.452692476851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45993.452692476851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45993.452692476851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45993.452692476851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45993.452692476851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45993.452692476851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45993.452692476851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45993.452692476851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45993.452692476851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45993.452692476851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45993.452692476851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45993.452692476851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45993.452692476851</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D2CB41CF-83C9-4FB6-9CA8-870F86481136}"/>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168.45285451388918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9.0652734953691834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4" customFormat="1" ht="31.5" customHeight="1">
      <c r="A5" s="156" t="s">
        <v>39192</v>
      </c>
      <c r="B5" s="58" t="str">
        <f>IFERROR(VLOOKUP(D5,DB!A:K,11,0),"")</f>
        <v>R2</v>
      </c>
      <c r="C5" s="58">
        <v>2</v>
      </c>
      <c r="D5" s="58" t="s">
        <v>22470</v>
      </c>
      <c r="E5" s="81" t="s">
        <v>39106</v>
      </c>
      <c r="F5" s="71">
        <v>45993.399108796293</v>
      </c>
      <c r="G5" s="72">
        <f ca="1">IFERROR(NOW()-F5,"-")</f>
        <v>5.3583680557494517E-2</v>
      </c>
      <c r="H5" s="71">
        <v>45993.387303240743</v>
      </c>
      <c r="I5" s="58" t="str">
        <f>IFERROR(VLOOKUP(D5,DB!A:F,6,0),"")</f>
        <v>SCECO</v>
      </c>
      <c r="J5" s="58" t="str">
        <f>IFERROR(VLOOKUP(D5,DB!A:G,7,0),"")</f>
        <v>Weak</v>
      </c>
      <c r="K5" s="82" t="s">
        <v>39193</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5"/>
    </row>
    <row r="6" spans="1:88" ht="31.5" customHeight="1">
      <c r="A6" s="98" t="s">
        <v>39194</v>
      </c>
      <c r="B6" s="18" t="str">
        <f>IFERROR(VLOOKUP(D6,DB!A:K,11,0),"")</f>
        <v>R2</v>
      </c>
      <c r="C6" s="18">
        <v>3</v>
      </c>
      <c r="D6" s="18" t="s">
        <v>19363</v>
      </c>
      <c r="E6" s="99" t="s">
        <v>39106</v>
      </c>
      <c r="F6" s="100">
        <v>45993.439756944441</v>
      </c>
      <c r="G6" s="101">
        <f ca="1">IFERROR(NOW()-F6,"-")</f>
        <v>1.2935532409755979E-2</v>
      </c>
      <c r="H6" s="100">
        <v>45993.432118055556</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45993.452692476851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45993.452692476851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45993.452692476851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45993.452692476851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45993.452692476851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45993.452692476851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45993.452692476851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45993.452692476851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45993.452692476851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45993.452692476851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45993.452692476851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45993.452692476851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45993.452692476851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45993.452692476851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45993.452692476851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45993.452692476851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45993.452692476851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45993.452692476851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45993.452692476851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45993.452692476851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45993.452692476851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45993.452692476851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45993.452692476851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45993.452692476851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45993.452692476851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45993.452692476851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45993.452692476851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45993.452692476851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45993.452692476851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45993.452692476851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45993.452692476851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45993.452692476851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45993.452692476851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45993.452692476851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45993.452692476851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45993.452692476851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45993.452692476851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45993.452692476851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45993.452692476851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45993.452692476851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45993.452692476851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45993.452692476851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45993.452692476851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45993.452692476851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45993.452692476851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45993.452692476851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45993.452692476851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45993.452692476851</v>
      </c>
      <c r="H2" s="22"/>
      <c r="I2" s="19" t="str">
        <f>IFERROR(VLOOKUP(D2,DB!A:F,6,0),"")</f>
        <v/>
      </c>
      <c r="J2" s="18" t="str">
        <f>IFERROR(VLOOKUP(D2,DB!A:G,7,0),"")</f>
        <v/>
      </c>
      <c r="K2" s="42"/>
      <c r="L2" s="23" t="str">
        <f>IFERROR(VLOOKUP(D2,DB!A:I,9,0),"")</f>
        <v/>
      </c>
    </row>
    <row r="3" spans="1:13" ht="15" customHeight="1">
      <c r="A3" s="19"/>
      <c r="B3" s="58" t="str">
        <f>IFERROR(VLOOKUP(D3,DB!A:K,11,0),"")</f>
        <v/>
      </c>
      <c r="C3" s="153"/>
      <c r="D3" s="18"/>
      <c r="E3" s="18"/>
      <c r="F3" s="20"/>
      <c r="G3" s="21">
        <f t="shared" ca="1" si="0"/>
        <v>45993.452692476851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45993.452692476851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45993.452692476851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45993.452692476851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45993.452692476851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45993.452692476851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45993.452692476851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45993.452692476851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45993.452692476851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45993.452692476851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45993.452692476851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45993.452692476851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45993.452692476851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45993.452692476851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45993.452692476851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45993.452692476851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45993.452692476851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45993.452692476851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45993.452692476851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45993.452692476851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45993.452692476851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45993.452692476851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45993.452692476851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45993.452692476851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45993.452692476851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45993.452692476851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45993.452692476851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45993.452692476851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45993.452692476851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45993.452692476851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45993.452692476851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45993.452692476851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45993.452692476851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45993.452692476851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45993.452692476851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45993.452692476851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45993.452692476851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45993.452692476851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45993.452692476851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45993.452692476851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45993.452692476851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45993.452692476851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45993.452692476851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45993.452692476851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45993.452692476851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45993.452692476851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45993.452692476851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45993.452692476851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45993.452692476851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45993.452692476851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45993.452692476851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45993.452692476851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45993.452692476851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45993.452692476851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45993.452692476851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45993.452692476851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45993.452692476851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45993.452692476851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45993.452692476851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45993.452692476851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45993.452692476851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45993.452692476851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45993.452692476851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45993.452692476851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45993.452692476851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45993.452692476851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45993.452692476851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45993.452692476851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45993.452692476851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45993.452692476851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45993.452692476851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45993.452692476851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45993.452692476851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45993.452692476851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45993.452692476851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45993.452692476851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45993.452692476851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45993.452692476851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45993.452692476851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45993.452692476851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45993.452692476851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45993.452692476851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45993.452692476851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45993.452692476851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45993.452692476851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45993.452692476851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45993.452692476851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45993.452692476851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45993.452692476851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45993.452692476851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45993.452692476851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45993.452692476851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45993.452692476851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45993.452692476851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45993.452692476851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45993.452692476851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45993.452692476851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45993.452692476851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45993.452692476851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45993.452692476851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45993.452692476851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45993.452692476851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45993.452692476851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45993.452692476851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45993.452692476851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45993.452692476851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45993.452692476851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45993.452692476851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45993.452692476851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45993.452692476851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45993.452692476851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45993.452692476851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45993.452692476851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45993.452692476851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45993.452692476851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45993.452692476851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45993.452692476851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45993.452692476851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45993.452692476851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45993.452692476851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45993.452692476851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45993.452692476851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45993.452692476851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45993.452692476851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45993.452692476851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45993.452692476851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45993.452692476851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45993.452692476851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45993.452692476851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45993.452692476851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45993.452692476851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45993.452692476851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45993.452692476851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45993.452692476851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45993.452692476851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45993.452692476851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45993.452692476851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45993.452692476851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45993.452692476851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45993.452692476851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45993.452692476851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45993.452692476851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45993.452692476851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45993.452692476851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45993.452692476851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45993.452692476851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45993.452692476851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45993.452692476851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45993.452692476851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45993.452692476851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45993.452692476851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45993.452692476851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45993.452692476851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45993.452692476851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45993.452692476851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45993.452692476851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45993.452692476851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45993.452692476851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45993.452692476851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45993.452692476851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45993.452692476851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45993.452692476851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45993.452692476851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45993.452692476851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45993.452692476851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45993.452692476851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45993.452692476851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45993.452692476851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45993.452692476851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45993.452692476851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45993.452692476851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45993.452692476851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45993.452692476851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45993.452692476851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45993.452692476851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45993.452692476851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45993.452692476851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45993.452692476851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45993.452692476851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45993.452692476851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45993.452692476851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45993.452692476851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45993.452692476851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45993.452692476851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45993.452692476851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45993.452692476851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45993.452692476851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45993.452692476851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45993.452692476851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45993.452692476851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45993.452692476851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45993.452692476851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45993.452692476851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45993.452692476851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45993.452692476851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45993.452692476851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45993.452692476851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45993.452692476851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45993.452692476851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45993.452692476851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45993.452692476851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45993.452692476851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45993.452692476851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45993.452692476851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45993.452692476851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45993.452692476851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45993.452692476851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45993.452692476851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45993.452692476851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45993.452692476851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45993.452692476851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45993.452692476851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45993.452692476851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45993.452692476851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45993.452692476851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45993.452692476851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45993.452692476851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45993.452692476851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45993.452692476851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45993.452692476851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45993.452692476851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45993.452692476851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45993.452692476851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45993.452692476851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45993.452692476851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45993.452692476851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45993.452692476851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45993.452692476851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45993.452692476851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45993.452692476851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45993.452692476851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45993.452692476851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45993.452692476851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45993.452692476851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45993.452692476851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45993.452692476851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45993.452692476851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45993.452692476851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45993.452692476851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45993.452692476851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45993.452692476851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45993.452692476851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45993.452692476851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45993.452692476851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45993.452692476851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45993.452692476851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45993.452692476851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45993.452692476851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45993.452692476851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45993.452692476851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45993.452692476851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45993.452692476851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45993.452692476851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45993.452692476851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45993.452692476851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45993.452692476851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45993.452692476851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45993.452692476851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45993.452692476851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45993.452692476851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45993.452692476851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45993.452692476851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45993.452692476851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45993.452692476851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45993.452692476851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45993.452692476851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45993.452692476851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45993.452692476851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45993.452692476851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45993.452692476851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45993.452692476851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45993.452692476851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45993.452692476851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45993.452692476851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45993.452692476851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45993.452692476851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45993.452692476851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45993.452692476851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45993.452692476851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45993.452692476851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45993.452692476851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45993.452692476851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45993.452692476851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45993.452692476851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45993.452692476851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45993.452692476851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45993.452692476851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45993.452692476851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45993.452692476851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45993.452692476851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45993.452692476851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45993.452692476851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45993.452692476851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45993.452692476851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45993.452692476851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45993.452692476851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45993.452692476851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45993.452692476851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45993.452692476851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45993.452692476851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45993.452692476851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45993.452692476851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45993.452692476851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45993.452692476851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45993.452692476851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45993.452692476851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45993.452692476851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45993.452692476851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45993.452692476851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45993.452692476851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45993.452692476851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45993.452692476851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45993.452692476851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45993.452692476851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45993.452692476851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45993.452692476851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45993.452692476851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45993.452692476851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45993.452692476851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45993.452692476851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45993.452692476851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45993.452692476851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45993.452692476851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45993.452692476851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45993.452692476851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45993.452692476851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45993.452692476851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45993.452692476851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45993.452692476851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45993.452692476851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45993.452692476851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45993.452692476851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45993.452692476851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45993.452692476851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45993.452692476851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45993.452692476851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45993.452692476851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45993.452692476851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45993.452692476851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45993.452692476851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45993.452692476851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45993.452692476851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45993.452692476851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45993.452692476851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45993.452692476851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45993.452692476851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45993.452692476851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45993.452692476851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45993.452692476851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45993.452692476851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45993.452692476851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45993.452692476851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45993.452692476851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45993.452692476851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45993.452692476851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45993.452692476851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45993.452692476851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45993.452692476851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45993.452692476851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45993.452692476851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45993.452692476851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45993.452692476851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45993.452692476851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45993.452692476851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45993.452692476851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45993.452692476851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45993.452692476851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45993.452692476851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45993.452692476851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45993.452692476851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45993.452692476851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45993.452692476851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45993.452692476851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45993.452692476851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45993.452692476851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45993.452692476851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45993.452692476851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45993.452692476851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45993.452692476851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45993.452692476851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45993.452692476851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45993.452692476851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45993.452692476851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45993.452692476851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45993.452692476851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45993.452692476851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45993.452692476851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45993.452692476851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45993.452692476851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45993.452692476851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45993.452692476851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45993.452692476851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45993.452692476851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45993.452692476851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45993.452692476851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45993.452692476851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45993.452692476851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45993.452692476851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45993.452692476851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45993.452692476851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45993.452692476851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45993.452692476851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45993.452692476851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45993.452692476851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45993.452692476851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45993.452692476851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45993.452692476851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45993.452692476851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45993.452692476851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45993.452692476851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45993.452692476851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45993.452692476851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45993.452692476851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45993.452692476851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45993.452692476851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45993.452692476851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45993.452692476851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45993.452692476851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45993.452692476851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45993.452692476851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45993.452692476851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45993.452692476851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45993.452692476851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45993.452692476851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45993.452692476851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45993.452692476851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45993.452692476851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45993.452692476851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45993.452692476851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45993.452692476851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45993.452692476851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45993.452692476851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45993.452692476851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45993.452692476851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45993.452692476851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45993.452692476851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45993.452692476851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45993.452692476851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45993.452692476851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45993.452692476851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45993.452692476851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45993.452692476851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45993.452692476851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45993.452692476851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45993.452692476851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45993.452692476851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45993.452692476851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45993.452692476851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45993.452692476851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45993.452692476851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45993.452692476851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45993.452692476851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45993.452692476851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45993.452692476851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45993.452692476851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45993.452692476851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45993.452692476851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45993.452692476851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45993.452692476851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45993.452692476851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45993.452692476851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45993.452692476851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45993.452692476851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45993.452692476851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45993.452692476851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45993.452692476851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45993.452692476851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45993.452692476851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45993.452692476851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45993.452692476851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45993.452692476851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45993.452692476851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45993.452692476851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45993.452692476851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45993.452692476851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45993.452692476851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45993.452692476851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45993.452692476851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45993.452692476851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45993.452692476851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45993.452692476851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45993.452692476851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45993.452692476851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45993.452692476851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45993.452692476851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45993.452692476851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45993.452692476851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45993.452692476851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45993.452692476851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45993.452692476851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45993.452692476851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45993.452692476851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45993.452692476851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45993.452692476851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45993.452692476851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45993.452692476851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45993.452692476851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45993.452692476851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45993.452692476851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45993.452692476851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45993.452692476851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45993.452692476851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45993.452692476851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45993.452692476851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45993.452692476851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45993.452692476851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45993.452692476851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45993.452692476851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45993.452692476851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45993.452692476851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45993.452692476851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45993.452692476851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45993.452692476851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45993.452692476851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45993.452692476851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45993.452692476851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45993.452692476851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45993.452692476851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45993.452692476851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45993.452692476851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45993.452692476851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45993.452692476851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45993.452692476851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45993.452692476851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45993.452692476851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45993.452692476851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45993.452692476851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45993.452692476851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45993.452692476851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45993.452692476851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45993.452692476851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45993.452692476851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45993.452692476851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45993.452692476851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45993.452692476851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45993.452692476851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45993.452692476851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45993.452692476851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45993.452692476851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45993.452692476851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45993.452692476851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45993.452692476851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45993.452692476851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45993.452692476851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45993.452692476851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45993.452692476851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45993.452692476851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45993.452692476851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45993.452692476851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45993.452692476851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45993.452692476851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45993.452692476851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45993.452692476851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45993.452692476851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45993.452692476851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45993.452692476851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45993.452692476851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45993.452692476851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45993.452692476851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45993.452692476851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45993.452692476851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45993.452692476851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45993.452692476851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45993.452692476851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45993.452692476851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45993.452692476851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45993.452692476851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45993.452692476851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45993.452692476851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45993.452692476851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45993.452692476851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45993.452692476851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45993.452692476851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45993.452692476851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45993.452692476851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45993.452692476851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45993.452692476851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45993.452692476851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45993.452692476851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45993.452692476851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45993.452692476851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45993.452692476851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45993.452692476851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45993.452692476851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45993.452692476851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45993.452692476851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45993.452692476851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45993.452692476851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45993.452692476851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45993.452692476851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45993.452692476851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45993.452692476851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45993.452692476851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45993.452692476851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45993.452692476851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45993.452692476851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45993.452692476851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45993.452692476851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45993.452692476851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45993.452692476851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45993.452692476851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45993.452692476851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45993.452692476851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45993.452692476851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45993.452692476851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45993.452692476851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45993.452692476851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45993.452692476851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45993.452692476851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45993.452692476851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45993.452692476851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45993.452692476851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45993.452692476851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45993.452692476851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45993.452692476851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45993.452692476851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45993.452692476851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45993.452692476851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45993.452692476851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45993.452692476851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45993.452692476851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45993.452692476851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45993.452692476851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45993.452692476851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45993.452692476851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45993.452692476851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45993.452692476851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45993.452692476851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45993.452692476851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45993.452692476851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45993.452692476851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45993.452692476851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45993.452692476851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45993.452692476851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45993.452692476851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45993.452692476851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45993.452692476851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45993.452692476851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45993.452692476851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45993.452692476851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45993.452692476851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45993.452692476851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45993.452692476851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45993.452692476851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45993.452692476851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45993.452692476851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45993.452692476851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45993.452692476851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45993.452692476851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45993.452692476851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45993.452692476851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45993.452692476851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45993.452692476851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45993.452692476851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45993.452692476851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45993.452692476851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45993.452692476851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45993.452692476851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45993.452692476851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45993.452692476851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45993.452692476851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45993.452692476851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45993.452692476851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45993.452692476851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45993.452692476851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45993.452692476851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45993.452692476851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45993.452692476851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45993.452692476851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45993.452692476851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45993.452692476851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45993.452692476851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45993.452692476851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45993.452692476851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45993.452692476851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45993.452692476851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45993.452692476851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45993.452692476851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45993.452692476851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45993.452692476851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45993.452692476851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45993.452692476851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45993.452692476851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45993.452692476851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45993.452692476851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45993.452692476851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45993.452692476851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45993.452692476851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45993.452692476851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45993.452692476851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45993.452692476851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45993.452692476851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45993.452692476851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45993.452692476851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45993.452692476851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45993.452692476851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45993.452692476851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45993.452692476851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45993.452692476851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45993.452692476851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45993.452692476851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45993.452692476851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45993.452692476851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45993.452692476851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45993.452692476851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45993.452692476851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45993.452692476851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45993.452692476851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45993.452692476851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45993.452692476851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45993.452692476851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45993.452692476851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45993.452692476851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45993.452692476851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45993.452692476851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45993.452692476851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45993.452692476851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45993.452692476851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45993.452692476851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45993.452692476851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45993.452692476851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45993.452692476851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45993.452692476851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45993.452692476851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45993.452692476851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45993.452692476851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45993.452692476851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45993.452692476851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45993.452692476851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45993.452692476851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45993.452692476851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45993.452692476851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45993.452692476851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45993.452692476851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45993.452692476851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45993.452692476851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45993.452692476851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45993.452692476851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45993.452692476851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45993.452692476851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45993.452692476851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45993.452692476851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45993.452692476851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45993.452692476851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45993.452692476851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45993.452692476851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45993.452692476851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45993.452692476851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45993.452692476851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45993.452692476851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45993.452692476851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45993.452692476851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45993.452692476851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45993.452692476851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45993.452692476851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45993.452692476851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45993.452692476851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45993.452692476851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45993.452692476851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45993.452692476851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45993.452692476851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45993.452692476851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45993.452692476851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45993.452692476851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45993.452692476851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45993.452692476851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45993.452692476851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45993.452692476851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45993.452692476851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45993.452692476851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45993.452692476851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45993.452692476851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45993.452692476851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45993.452692476851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45993.452692476851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45993.452692476851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45993.452692476851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45993.452692476851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45993.452692476851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45993.452692476851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45993.452692476851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45993.452692476851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45993.452692476851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45993.452692476851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45993.452692476851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45993.452692476851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45993.452692476851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45993.452692476851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45993.452692476851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45993.452692476851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45993.452692476851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45993.452692476851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45993.452692476851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45993.452692476851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45993.452692476851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45993.452692476851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45993.452692476851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45993.452692476851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45993.452692476851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45993.452692476851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45993.452692476851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45993.452692476851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45993.452692476851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45993.452692476851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45993.452692476851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45993.452692476851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45993.452692476851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45993.452692476851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45993.452692476851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45993.452692476851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45993.452692476851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45993.452692476851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45993.452692476851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45993.452692476851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45993.452692476851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45993.452692476851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45993.452692476851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45993.452692476851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45993.452692476851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45993.452692476851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45993.452692476851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45993.452692476851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45993.452692476851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45993.452692476851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45993.452692476851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45993.452692476851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45993.452692476851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45993.452692476851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45993.452692476851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45993.452692476851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45993.452692476851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45993.452692476851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45993.452692476851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45993.452692476851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45993.452692476851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45993.452692476851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45993.452692476851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45993.452692476851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45993.452692476851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45993.452692476851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45993.452692476851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45993.452692476851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45993.452692476851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45993.452692476851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45993.452692476851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45993.452692476851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45993.452692476851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45993.452692476851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45993.452692476851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45993.452692476851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45993.452692476851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45993.452692476851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45993.452692476851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45993.452692476851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45993.452692476851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45993.452692476851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45993.452692476851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45993.452692476851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45993.452692476851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45993.452692476851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45993.452692476851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45993.452692476851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45993.452692476851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45993.452692476851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45993.452692476851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45993.452692476851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45993.452692476851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45993.452692476851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45993.452692476851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45993.452692476851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45993.452692476851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45993.452692476851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45993.452692476851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45993.452692476851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45993.452692476851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45993.452692476851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45993.452692476851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45993.452692476851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45993.452692476851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45993.452692476851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45993.452692476851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45993.452692476851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45993.452692476851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45993.452692476851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45993.452692476851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45993.452692476851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45993.452692476851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45993.452692476851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45993.452692476851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45993.452692476851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45993.452692476851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45993.452692476851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45993.452692476851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45993.452692476851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45993.452692476851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45993.452692476851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45993.452692476851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45993.452692476851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45993.452692476851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45993.452692476851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45993.452692476851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45993.452692476851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45993.452692476851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45993.452692476851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45993.452692476851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45993.452692476851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45993.452692476851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45993.452692476851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45993.452692476851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45993.452692476851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45993.452692476851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45993.452692476851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45993.452692476851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45993.452692476851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45993.452692476851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45993.452692476851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45993.452692476851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45993.452692476851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45993.452692476851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45993.452692476851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45993.452692476851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45993.452692476851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45993.452692476851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45993.452692476851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45993.452692476851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45993.452692476851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45993.452692476851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45993.452692476851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45993.452692476851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45993.452692476851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45993.452692476851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45993.452692476851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45993.452692476851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45993.452692476851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45993.452692476851</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8"/>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289.97197488425445</v>
      </c>
      <c r="H2" s="92">
        <v>45703.474768518521</v>
      </c>
      <c r="I2" s="92" t="str">
        <f>IFERROR(VLOOKUP(D2,DB!A:F,6,0),"")</f>
        <v>SCECO</v>
      </c>
      <c r="J2" s="92" t="str">
        <f>IFERROR(VLOOKUP(D2,DB!A:G,7,0),"")</f>
        <v>Dead</v>
      </c>
      <c r="K2" s="94" t="s">
        <v>39197</v>
      </c>
      <c r="L2" s="88" t="str">
        <f>IFERROR(VLOOKUP(D2,DB!A:I,9,0),"")</f>
        <v>Latis</v>
      </c>
    </row>
    <row r="3" spans="1:16" ht="15" customHeight="1">
      <c r="A3" s="110"/>
      <c r="B3" s="88" t="str">
        <f>IFERROR(VLOOKUP(D3,DB!A:K,11,0),"")</f>
        <v/>
      </c>
      <c r="C3" s="90"/>
      <c r="D3" s="88"/>
      <c r="E3" s="91"/>
      <c r="F3" s="92"/>
      <c r="G3" s="93">
        <f t="shared" ref="G3:G64" ca="1" si="0">IFERROR(NOW()-F3,"")</f>
        <v>45993.452692476851</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45993.452692476851</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45993.452692476851</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45993.452692476851</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0"/>
        <v>45993.452692476851</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0"/>
        <v>45993.452692476851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45993.452692476851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45993.452692476851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45993.452692476851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45993.452692476851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45993.452692476851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45993.452692476851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45993.452692476851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45993.452692476851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45993.452692476851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45993.452692476851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45993.452692476851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45993.452692476851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45993.452692476851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45993.452692476851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45993.452692476851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45993.452692476851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45993.452692476851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45993.452692476851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45993.452692476851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45993.452692476851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45993.452692476851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45993.452692476851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45993.452692476851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45993.452692476851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45993.452692476851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45993.452692476851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45993.452692476851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45993.452692476851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45993.452692476851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45993.452692476851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45993.452692476851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45993.452692476851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45993.452692476851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45993.452692476851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45993.452692476851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45993.452692476851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45993.452692476851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45993.452692476851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45993.452692476851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45993.452692476851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45993.452692476851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45993.452692476851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45993.452692476851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45993.452692476851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45993.452692476851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45993.452692476851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45993.452692476851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45993.452692476851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45993.452692476851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45993.452692476851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45993.452692476851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45993.452692476851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45993.452692476851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45993.452692476851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45993.452692476851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45993.452692476851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45993.452692476851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45993.452692476851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45993.452692476851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45993.452692476851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45993.452692476851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45993.452692476851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45993.452692476851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45993.452692476851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45993.452692476851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45993.452692476851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45993.452692476851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45993.452692476851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45993.452692476851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45993.452692476851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45993.452692476851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45993.452692476851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45993.452692476851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45993.452692476851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45993.452692476851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45993.452692476851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45993.452692476851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45993.452692476851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45993.452692476851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45993.452692476851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45993.452692476851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45993.452692476851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45993.452692476851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45993.452692476851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45993.452692476851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45993.452692476851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45993.452692476851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45993.452692476851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45993.452692476851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45993.452692476851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45993.452692476851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45993.452692476851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45993.452692476851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45993.452692476851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45993.452692476851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45993.452692476851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45993.452692476851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45993.452692476851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45993.452692476851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45993.452692476851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45993.452692476851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45993.452692476851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45993.452692476851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45993.452692476851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45993.452692476851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45993.452692476851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45993.452692476851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45993.452692476851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45993.452692476851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45993.452692476851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45993.452692476851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45993.452692476851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45993.452692476851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45993.452692476851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45993.452692476851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45993.452692476851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45993.452692476851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45993.452692476851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45993.452692476851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45993.452692476851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45993.452692476851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45993.452692476851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45993.452692476851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45993.452692476851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45993.452692476851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45993.452692476851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45993.452692476851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45993.452692476851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45993.452692476851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45993.452692476851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45993.452692476851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45993.452692476851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45993.452692476851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45993.452692476851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45993.452692476851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45993.452692476851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45993.452692476851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45993.452692476851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45993.452692476851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45993.452692476851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45993.452692476851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45993.452692476851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45993.452692476851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45993.452692476851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45993.452692476851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45993.452692476851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45993.452692476851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45993.452692476851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45993.452692476851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45993.452692476851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45993.452692476851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45993.452692476851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45993.452692476851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45993.452692476851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45993.452692476851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45993.452692476851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45993.452692476851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45993.452692476851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45993.452692476851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45993.452692476851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45993.452692476851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45993.452692476851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45993.452692476851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45993.452692476851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45993.452692476851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45993.452692476851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45993.452692476851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45993.452692476851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45993.452692476851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45993.452692476851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45993.452692476851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45993.452692476851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45993.452692476851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45993.452692476851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45993.452692476851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45993.452692476851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45993.452692476851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45993.452692476851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45993.452692476851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45993.452692476851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45993.452692476851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45993.452692476851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45993.452692476851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45993.452692476851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38" ca="1" si="3">IFERROR(NOW()-F193,"")</f>
        <v>45993.452692476851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45993.452692476851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45993.452692476851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45993.452692476851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45993.452692476851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45993.452692476851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45993.452692476851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45993.452692476851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45993.452692476851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45993.452692476851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45993.452692476851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45993.452692476851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45993.452692476851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45993.452692476851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45993.452692476851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45993.452692476851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45993.452692476851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45993.452692476851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45993.452692476851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45993.452692476851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45993.452692476851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45993.452692476851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45993.452692476851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45993.452692476851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45993.452692476851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45993.452692476851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45993.452692476851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45993.452692476851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45993.452692476851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45993.452692476851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45993.452692476851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45993.452692476851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45993.452692476851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45993.452692476851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45993.452692476851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45993.452692476851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45993.452692476851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45993.452692476851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45993.452692476851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45993.452692476851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45993.452692476851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45993.452692476851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45993.452692476851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45993.452692476851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45993.452692476851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45993.452692476851</v>
      </c>
      <c r="H238" s="92"/>
      <c r="I238" s="110" t="str">
        <f>IFERROR(VLOOKUP(D238,DB!A:F,6,0),"")</f>
        <v/>
      </c>
      <c r="J238" s="110" t="str">
        <f>IFERROR(VLOOKUP(D238,DB!A:G,7,0),"")</f>
        <v/>
      </c>
      <c r="K238" s="94"/>
      <c r="L238" s="88" t="str">
        <f>IFERROR(VLOOKUP(D238,DB!A:I,9,0),"")</f>
        <v/>
      </c>
    </row>
  </sheetData>
  <dataValidations count="2">
    <dataValidation allowBlank="1" showInputMessage="1" showErrorMessage="1" sqref="E1" xr:uid="{A4F81451-56CC-4543-9497-104C4E44EE4B}"/>
    <dataValidation type="list" allowBlank="1" showInputMessage="1" showErrorMessage="1" sqref="E2:E2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10" sqref="D1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101.62063229166233</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67.263815162034007</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44.791581365738239</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12.079393865737075</v>
      </c>
      <c r="H5" s="136">
        <v>45981.360798611109</v>
      </c>
      <c r="I5" s="106" t="str">
        <f>IFERROR(VLOOKUP(D5,DB!A:F,6,0),"")</f>
        <v>SCECO</v>
      </c>
      <c r="J5" s="106" t="str">
        <f>IFERROR(VLOOKUP(D5,DB!A:G,7,0),"")</f>
        <v>Dead</v>
      </c>
      <c r="K5" s="106" t="s">
        <v>39205</v>
      </c>
      <c r="L5" s="106" t="str">
        <f>IFERROR(VLOOKUP(D5,DB!A:I,9,0),"")</f>
        <v>Latis</v>
      </c>
    </row>
    <row r="6" spans="1:13">
      <c r="A6" s="37" t="s">
        <v>39206</v>
      </c>
      <c r="B6" s="37" t="str">
        <f>IFERROR(VLOOKUP(D6,DB!A:K,11,0),"")</f>
        <v>R5</v>
      </c>
      <c r="C6" s="37">
        <v>1</v>
      </c>
      <c r="D6" s="103" t="s">
        <v>34426</v>
      </c>
      <c r="E6" s="37" t="s">
        <v>39106</v>
      </c>
      <c r="F6" s="38">
        <v>45993.373842592591</v>
      </c>
      <c r="G6" s="105">
        <f ca="1">IFERROR(NOW()-F6,"")</f>
        <v>7.8849884259398095E-2</v>
      </c>
      <c r="H6" s="38">
        <v>45993.368287037039</v>
      </c>
      <c r="I6" s="37" t="str">
        <f>IFERROR(VLOOKUP(D6,DB!A:F,6,0),"")</f>
        <v>SCECO</v>
      </c>
      <c r="J6" s="37" t="str">
        <f>IFERROR(VLOOKUP(D6,DB!A:G,7,0),"")</f>
        <v>Vandalized</v>
      </c>
      <c r="K6" s="37" t="s">
        <v>39207</v>
      </c>
      <c r="L6" s="37" t="str">
        <f>IFERROR(VLOOKUP(D6,DB!A:I,9,0),"")</f>
        <v>Latis</v>
      </c>
    </row>
    <row r="7" spans="1:13" ht="30.75">
      <c r="A7" s="37" t="s">
        <v>39208</v>
      </c>
      <c r="B7" s="37" t="str">
        <f>IFERROR(VLOOKUP(D7,DB!A:K,11,0),"")</f>
        <v>R5</v>
      </c>
      <c r="C7" s="37">
        <v>2</v>
      </c>
      <c r="D7" s="37" t="s">
        <v>32266</v>
      </c>
      <c r="E7" s="37" t="s">
        <v>39106</v>
      </c>
      <c r="F7" s="38">
        <v>45993.396111111113</v>
      </c>
      <c r="G7" s="135">
        <f ca="1">IFERROR(NOW()-F7,"")</f>
        <v>5.6581365737656597E-2</v>
      </c>
      <c r="H7" s="38">
        <v>45993.327581018515</v>
      </c>
      <c r="I7" s="37" t="str">
        <f>IFERROR(VLOOKUP(D7,DB!A:F,6,0),"")</f>
        <v>SCECO</v>
      </c>
      <c r="J7" s="37" t="str">
        <f>IFERROR(VLOOKUP(D7,DB!A:G,7,0),"")</f>
        <v>Dead</v>
      </c>
      <c r="K7" s="37" t="s">
        <v>39209</v>
      </c>
      <c r="L7" s="37" t="str">
        <f>IFERROR(VLOOKUP(D7,DB!A:I,9,0),"")</f>
        <v>Latis</v>
      </c>
    </row>
    <row r="8" spans="1:13">
      <c r="A8" s="37"/>
      <c r="B8" s="37" t="str">
        <f>IFERROR(VLOOKUP(#REF!,DB!A:K,11,0),"")</f>
        <v/>
      </c>
      <c r="C8" s="37"/>
      <c r="D8" s="37"/>
      <c r="E8" s="37"/>
      <c r="F8" s="38"/>
      <c r="G8" s="135">
        <f ca="1">IFERROR(NOW()-F8,"")</f>
        <v>45993.452692476851</v>
      </c>
      <c r="H8" s="38"/>
      <c r="I8" s="37" t="str">
        <f>IFERROR(VLOOKUP(#REF!,DB!A:F,6,0),"")</f>
        <v/>
      </c>
      <c r="J8" s="37" t="str">
        <f>IFERROR(VLOOKUP(#REF!,DB!A:G,7,0),"")</f>
        <v/>
      </c>
      <c r="K8" s="37"/>
      <c r="L8" s="37" t="str">
        <f>IFERROR(VLOOKUP(#REF!,DB!A:I,9,0),"")</f>
        <v/>
      </c>
    </row>
    <row r="9" spans="1:13">
      <c r="A9" s="37"/>
      <c r="B9" s="37" t="str">
        <f>IFERROR(VLOOKUP(D9,DB!A:K,11,0),"")</f>
        <v/>
      </c>
      <c r="C9" s="37"/>
      <c r="D9" s="37"/>
      <c r="E9" s="37"/>
      <c r="F9" s="38"/>
      <c r="G9" s="135">
        <f ca="1">IFERROR(NOW()-F9,"")</f>
        <v>45993.452692476851</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5">
        <f ca="1">IFERROR(NOW()-F10,"")</f>
        <v>45993.452692476851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45993.452692476851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45993.452692476851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45993.452692476851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45993.452692476851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45993.452692476851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45993.452692476851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45993.452692476851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45993.452692476851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45993.452692476851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45993.452692476851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45993.452692476851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45993.452692476851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45993.452692476851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45993.452692476851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45993.452692476851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45993.452692476851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45993.452692476851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45993.452692476851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45993.452692476851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45993.452692476851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45993.452692476851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45993.452692476851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45993.452692476851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45993.452692476851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45993.452692476851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45993.452692476851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45993.452692476851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45993.452692476851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45993.452692476851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45993.452692476851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45993.452692476851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45993.452692476851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45993.452692476851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45993.452692476851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45993.452692476851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45993.452692476851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45993.452692476851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45993.452692476851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45993.452692476851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45993.452692476851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45993.452692476851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45993.452692476851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45993.452692476851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45993.452692476851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45993.452692476851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45993.452692476851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45993.452692476851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45993.452692476851</v>
      </c>
      <c r="H58" s="38"/>
      <c r="I58" s="37" t="str">
        <f>IFERROR(VLOOKUP(D58,DB!A:F,6,0),"")</f>
        <v/>
      </c>
      <c r="J58" s="37" t="str">
        <f>IFERROR(VLOOKUP(D58,DB!A:G,7,0),"")</f>
        <v/>
      </c>
      <c r="K58" s="37"/>
      <c r="L58" s="37" t="str">
        <f>IFERROR(VLOOKUP(D58,DB!A:I,9,0),"")</f>
        <v/>
      </c>
    </row>
    <row r="59" spans="1:12">
      <c r="A59" s="150"/>
      <c r="B59" s="150" t="str">
        <f>IFERROR(VLOOKUP(D59,DB!A:K,11,0),"")</f>
        <v/>
      </c>
      <c r="C59" s="150"/>
      <c r="D59" s="150"/>
      <c r="E59" s="150"/>
      <c r="F59" s="151"/>
      <c r="G59" s="152">
        <f ca="1">IFERROR(NOW()-F59,"")</f>
        <v>45993.452692476851</v>
      </c>
      <c r="H59" s="151"/>
      <c r="I59" s="150" t="str">
        <f>IFERROR(VLOOKUP(D59,DB!A:F,6,0),"")</f>
        <v/>
      </c>
      <c r="J59" s="150" t="str">
        <f>IFERROR(VLOOKUP(D59,DB!A:G,7,0),"")</f>
        <v/>
      </c>
      <c r="K59" s="150"/>
      <c r="L59" s="150" t="str">
        <f>IFERROR(VLOOKUP(D59,DB!A:I,9,0),"")</f>
        <v/>
      </c>
    </row>
  </sheetData>
  <dataValidations count="2">
    <dataValidation allowBlank="1" showInputMessage="1" showErrorMessage="1" sqref="E1" xr:uid="{920C6338-E771-4DAE-8C89-92A9093EA4DE}"/>
    <dataValidation type="list" allowBlank="1" showInputMessage="1" showErrorMessage="1" sqref="E14:E59 D8 E2:E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45993.452692476851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45993.452692476851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45993.452692476851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45993.452692476851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45993.452692476851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45993.452692476851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45993.452692476851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45993.452692476851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45993.452692476851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45993.452692476851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45993.452692476851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45993.452692476851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45993.452692476851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45993.452692476851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45993.452692476851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45993.452692476851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45993.452692476851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45993.452692476851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45993.452692476851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45993.452692476851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45993.452692476851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45993.452692476851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45993.452692476851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45993.452692476851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45993.452692476851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45993.452692476851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45993.452692476851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45993.452692476851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45993.452692476851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45993.452692476851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45993.452692476851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45993.452692476851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45993.452692476851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45993.452692476851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45993.452692476851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45993.452692476851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45993.452692476851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45993.452692476851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45993.452692476851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45993.452692476851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45993.452692476851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45993.452692476851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45993.452692476851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45993.452692476851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45993.452692476851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45993.452692476851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45993.452692476851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45993.452692476851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45993.452692476851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45993.452692476851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45993.452692476851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45993.452692476851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45993.452692476851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45993.452692476851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45993.452692476851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45993.452692476851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45993.452692476851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45993.452692476851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45993.452692476851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45993.452692476851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45993.452692476851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45993.452692476851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45993.452692476851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45993.452692476851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45993.452692476851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45993.452692476851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45993.452692476851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45993.452692476851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45993.452692476851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45993.452692476851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45993.452692476851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45993.452692476851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45993.452692476851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45993.452692476851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45993.452692476851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45993.452692476851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45993.452692476851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45993.452692476851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45993.452692476851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45993.452692476851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45993.452692476851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45993.452692476851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45993.452692476851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45993.452692476851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45993.452692476851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45993.452692476851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45993.452692476851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45993.452692476851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45993.452692476851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45993.452692476851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45993.452692476851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45993.452692476851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45993.452692476851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45993.452692476851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45993.452692476851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45993.452692476851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45993.452692476851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45993.452692476851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45993.452692476851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45993.452692476851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45993.452692476851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45993.452692476851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45993.452692476851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45993.452692476851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45993.452692476851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45993.452692476851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45993.452692476851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45993.452692476851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45993.452692476851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45993.452692476851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45993.452692476851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45993.452692476851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45993.452692476851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45993.452692476851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45993.452692476851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45993.452692476851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45993.452692476851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45993.452692476851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45993.452692476851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45993.452692476851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45993.452692476851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45993.452692476851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45993.452692476851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45993.452692476851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45993.452692476851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45993.452692476851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45993.452692476851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45993.452692476851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45993.452692476851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45993.452692476851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45993.452692476851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45993.452692476851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45993.452692476851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45993.452692476851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45993.452692476851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45993.452692476851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45993.452692476851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45993.452692476851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45993.452692476851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45993.452692476851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45993.452692476851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45993.452692476851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45993.452692476851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45993.452692476851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45993.452692476851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45993.452692476851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45993.452692476851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45993.452692476851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45993.452692476851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45993.452692476851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45993.452692476851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45993.452692476851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45993.452692476851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45993.452692476851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45993.452692476851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45993.452692476851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45993.452692476851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45993.452692476851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45993.452692476851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45993.452692476851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45993.452692476851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45993.452692476851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45993.452692476851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45993.452692476851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45993.452692476851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45993.452692476851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45993.452692476851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45993.452692476851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45993.452692476851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45993.452692476851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45993.452692476851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45993.452692476851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45993.452692476851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45993.452692476851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45993.452692476851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45993.452692476851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45993.452692476851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45993.452692476851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45993.452692476851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45993.452692476851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45993.452692476851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45993.452692476851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45993.452692476851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45993.452692476851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45993.452692476851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45993.452692476851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45993.452692476851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45993.452692476851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45993.452692476851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45993.452692476851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45993.452692476851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45993.452692476851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45993.452692476851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45993.452692476851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45993.452692476851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45993.452692476851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45993.452692476851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45993.452692476851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45993.452692476851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45993.452692476851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45993.452692476851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45993.452692476851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45993.452692476851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45993.452692476851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45993.452692476851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45993.452692476851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45993.452692476851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45993.452692476851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45993.452692476851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45993.452692476851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45993.452692476851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45993.452692476851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45993.452692476851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45993.452692476851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45993.452692476851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45993.452692476851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45993.452692476851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45993.452692476851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45993.452692476851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45993.452692476851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45993.452692476851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45993.452692476851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45993.452692476851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45993.452692476851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45993.452692476851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45993.452692476851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45993.452692476851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45993.452692476851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45993.452692476851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45993.452692476851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45993.452692476851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45993.452692476851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45993.452692476851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45993.452692476851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45993.452692476851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45993.452692476851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45993.452692476851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45993.452692476851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45993.452692476851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45993.452692476851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45993.452692476851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45993.452692476851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45993.452692476851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45993.452692476851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45993.452692476851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45993.452692476851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45993.452692476851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45993.452692476851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45993.452692476851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45993.452692476851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45993.452692476851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45993.452692476851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45993.452692476851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45993.452692476851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45993.452692476851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45993.452692476851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45993.452692476851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45993.452692476851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45993.452692476851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45993.452692476851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45993.452692476851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45993.452692476851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45993.452692476851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45993.452692476851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45993.452692476851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45993.452692476851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45993.452692476851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45993.452692476851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45993.452692476851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45993.452692476851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45993.452692476851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45993.452692476851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45993.452692476851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45993.452692476851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45993.452692476851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45993.452692476851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45993.452692476851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45993.452692476851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45993.452692476851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45993.452692476851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45993.452692476851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45993.452692476851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45993.452692476851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45993.452692476851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45993.452692476851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45993.452692476851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45993.452692476851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45993.452692476851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45993.452692476851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45993.452692476851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45993.452692476851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45993.452692476851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45993.452692476851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45993.452692476851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45993.452692476851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45993.452692476851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45993.452692476851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45993.452692476851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45993.452692476851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45993.452692476851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45993.452692476851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45993.452692476851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45993.452692476851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45993.452692476851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45993.452692476851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45993.452692476851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45993.452692476851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45993.452692476851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45993.452692476851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45993.452692476851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45993.452692476851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45993.452692476851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45993.452692476851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45993.452692476851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45993.452692476851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45993.452692476851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45993.452692476851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45993.452692476851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45993.452692476851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45993.452692476851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45993.452692476851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45993.452692476851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45993.452692476851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45993.452692476851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45993.452692476851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45993.452692476851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45993.452692476851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45993.452692476851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45993.452692476851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45993.452692476851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45993.452692476851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45993.452692476851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45993.452692476851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45993.452692476851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45993.452692476851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45993.452692476851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45993.452692476851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45993.452692476851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45993.452692476851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45993.452692476851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45993.452692476851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45993.452692476851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45993.452692476851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45993.452692476851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45993.452692476851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45993.452692476851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45993.452692476851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45993.452692476851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45993.452692476851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45993.452692476851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45993.452692476851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45993.452692476851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45993.452692476851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45993.452692476851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45993.452692476851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45993.452692476851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45993.452692476851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45993.452692476851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45993.452692476851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45993.452692476851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45993.452692476851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45993.452692476851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45993.452692476851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45993.452692476851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45993.452692476851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45993.452692476851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45993.452692476851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45993.452692476851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45993.452692476851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45993.452692476851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45993.452692476851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45993.452692476851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45993.452692476851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45993.452692476851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45993.452692476851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45993.452692476851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45993.452692476851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45993.452692476851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45993.452692476851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45993.452692476851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45993.452692476851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45993.452692476851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45993.452692476851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45993.452692476851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45993.452692476851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45993.452692476851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45993.452692476851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45993.452692476851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45993.452692476851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45993.452692476851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45993.452692476851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45993.452692476851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45993.452692476851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45993.452692476851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45993.452692476851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45993.452692476851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45993.452692476851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45993.452692476851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45993.452692476851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45993.452692476851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45993.452692476851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45993.452692476851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45993.452692476851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45993.452692476851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45993.452692476851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45993.452692476851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45993.452692476851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45993.452692476851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45993.452692476851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45993.452692476851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45993.452692476851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45993.452692476851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45993.452692476851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45993.452692476851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45993.452692476851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45993.452692476851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45993.452692476851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45993.452692476851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45993.452692476851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45993.452692476851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45993.452692476851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45993.452692476851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45993.452692476851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45993.452692476851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45993.452692476851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45993.452692476851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45993.452692476851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45993.452692476851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45993.452692476851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45993.452692476851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45993.452692476851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45993.452692476851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45993.452692476851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45993.452692476851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45993.452692476851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45993.452692476851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45993.452692476851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45993.452692476851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45993.452692476851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45993.452692476851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45993.452692476851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45993.452692476851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45993.452692476851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45993.452692476851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45993.452692476851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45993.452692476851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45993.452692476851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45993.452692476851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45993.452692476851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45993.452692476851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45993.452692476851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45993.452692476851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45993.452692476851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45993.452692476851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45993.452692476851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45993.452692476851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45993.452692476851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45993.452692476851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45993.452692476851</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45993.452692476851</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2025-12-02T07:52:13Z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