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4973" documentId="120_S{2AC9BD13-BADA-5192-A53E-5A8FF88502F6}" xr6:coauthVersionLast="47" xr6:coauthVersionMax="47" xr10:uidLastSave="{533406DD-80D1-42CF-B654-89315EEE2E85}"/>
  <bookViews>
    <workbookView xWindow="-120" yWindow="-120" windowWidth="38640" windowHeight="21120"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 i="1" l="1"/>
  <c r="L4" i="1"/>
  <c r="L5" i="1"/>
  <c r="L6" i="1"/>
  <c r="J3" i="1"/>
  <c r="J4" i="1"/>
  <c r="J5" i="1"/>
  <c r="J6" i="1"/>
  <c r="I3" i="1"/>
  <c r="I4" i="1"/>
  <c r="I5" i="1"/>
  <c r="I6" i="1"/>
  <c r="G3" i="1"/>
  <c r="G4" i="1"/>
  <c r="G5" i="1"/>
  <c r="G6" i="1"/>
  <c r="B3" i="1"/>
  <c r="B4" i="1"/>
  <c r="B5" i="1"/>
  <c r="B6" i="1"/>
  <c r="B5" i="5"/>
  <c r="G5" i="5"/>
  <c r="I5" i="5"/>
  <c r="J5" i="5"/>
  <c r="L5"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G2" i="5"/>
  <c r="I3" i="5"/>
  <c r="B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alcChain>
</file>

<file path=xl/sharedStrings.xml><?xml version="1.0" encoding="utf-8"?>
<sst xmlns="http://schemas.openxmlformats.org/spreadsheetml/2006/main" count="180273" uniqueCount="39121">
  <si>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</si>
  <si>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</si>
  <si>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</si>
  <si>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</si>
  <si>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</si>
  <si>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</si>
  <si>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</si>
  <si>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</si>
  <si>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</si>
  <si>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</si>
  <si>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</si>
  <si>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</si>
  <si>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</si>
  <si>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</si>
  <si>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</si>
  <si>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</si>
  <si>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</si>
  <si>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</si>
  <si>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</si>
  <si>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</si>
  <si>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</si>
  <si>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</si>
  <si>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</si>
  <si>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</si>
  <si>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</si>
  <si>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</si>
  <si>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</si>
  <si>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</si>
  <si>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</si>
  <si>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</si>
  <si>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</si>
  <si>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</si>
  <si>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</si>
  <si>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</si>
  <si>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</si>
  <si>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</si>
  <si>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</si>
  <si>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</si>
  <si>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</si>
  <si>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</si>
  <si>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</si>
  <si>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</si>
  <si>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</si>
  <si>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</si>
  <si>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</si>
  <si>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</si>
  <si>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</si>
  <si>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</si>
  <si>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</si>
  <si>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</si>
  <si>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</si>
  <si>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</si>
  <si>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</si>
  <si>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</si>
  <si>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</si>
  <si>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</si>
  <si>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</si>
  <si>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</si>
  <si>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</si>
  <si>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</si>
  <si>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</si>
  <si>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</si>
  <si>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</si>
  <si>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</si>
  <si>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</si>
  <si>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</si>
  <si>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</si>
  <si>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</si>
  <si>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</si>
  <si>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</si>
  <si>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</si>
  <si>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</si>
  <si>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</si>
  <si>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</si>
  <si>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</si>
  <si>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</si>
  <si>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</si>
  <si>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</si>
  <si>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</si>
  <si>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</si>
  <si>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</si>
  <si>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</si>
  <si>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</si>
  <si>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</si>
  <si>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</si>
  <si>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</si>
  <si>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</si>
  <si>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</si>
  <si>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</si>
  <si>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</si>
  <si>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</si>
  <si>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</si>
  <si>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</si>
  <si>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</si>
  <si>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</si>
  <si>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</si>
  <si>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</si>
  <si>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</si>
  <si>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</si>
  <si>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</si>
  <si>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</si>
  <si>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</si>
  <si>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</si>
  <si>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</si>
  <si>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</si>
  <si>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</si>
  <si>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</si>
  <si>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</si>
  <si>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</si>
  <si>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</si>
  <si>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</si>
  <si>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</si>
  <si>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</si>
  <si>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</si>
  <si>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</si>
  <si>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</si>
  <si>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</si>
  <si>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</si>
  <si>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</si>
  <si>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</si>
  <si>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</si>
  <si>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</si>
  <si>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</si>
  <si>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</si>
  <si>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</si>
  <si>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</si>
  <si>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</si>
  <si>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</si>
  <si>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</si>
  <si>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</si>
  <si>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</si>
  <si>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</si>
  <si>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</si>
  <si>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</si>
  <si>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</si>
  <si>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</si>
  <si>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</si>
  <si>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</si>
  <si>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</si>
  <si>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</si>
  <si>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</si>
  <si>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</si>
  <si>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</si>
  <si>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</si>
  <si>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</si>
  <si>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</si>
  <si>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</si>
  <si>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</si>
  <si>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</si>
  <si>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</si>
  <si>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</si>
  <si>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</si>
  <si>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</si>
  <si>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</si>
  <si>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</si>
  <si>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</si>
  <si>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</si>
  <si>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</si>
  <si>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</si>
  <si>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</si>
  <si>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</si>
  <si>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</si>
  <si>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</si>
  <si>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</si>
  <si>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</si>
  <si>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</si>
  <si>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</si>
  <si>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</si>
  <si>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</si>
  <si>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</si>
  <si>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</si>
  <si>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</si>
  <si>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</si>
  <si>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</si>
  <si>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</si>
  <si>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</si>
  <si>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</si>
  <si>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</si>
  <si>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</si>
  <si>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</si>
  <si>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</si>
  <si>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</si>
  <si>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</si>
  <si>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</si>
  <si>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</si>
  <si>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</si>
  <si>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</si>
  <si>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</si>
  <si>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</si>
  <si>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</si>
  <si>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</si>
  <si>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</si>
  <si>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</si>
  <si>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</si>
  <si>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</si>
  <si>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</si>
  <si>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</si>
  <si>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</si>
  <si>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</si>
  <si>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</si>
  <si>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</si>
  <si>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</si>
  <si>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</si>
  <si>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</si>
  <si>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</si>
  <si>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</si>
  <si>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</si>
  <si>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</si>
  <si>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</si>
  <si>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</si>
  <si>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</si>
  <si>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</si>
  <si>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</si>
  <si>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</si>
  <si>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</si>
  <si>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</si>
  <si>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</si>
  <si>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</si>
  <si>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</si>
  <si>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</si>
  <si>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</si>
  <si>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</si>
  <si>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</si>
  <si>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</si>
  <si>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</si>
  <si>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</si>
  <si>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</si>
  <si>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</si>
  <si>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</si>
  <si>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</si>
  <si>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</si>
  <si>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</si>
  <si>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</si>
  <si>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</si>
  <si>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</si>
  <si>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</si>
  <si>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</si>
  <si>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</si>
  <si>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</si>
  <si>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</si>
  <si>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</si>
  <si>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</si>
  <si>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</si>
  <si>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</si>
  <si>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</si>
  <si>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</si>
  <si>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</si>
  <si>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</si>
  <si>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</si>
  <si>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</si>
  <si>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</si>
  <si>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</si>
  <si>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</si>
  <si>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</si>
  <si>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</si>
  <si>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</si>
  <si>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</si>
  <si>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</si>
  <si>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</si>
  <si>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</si>
  <si>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</si>
  <si>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</si>
  <si>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</si>
  <si>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</si>
  <si>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</si>
  <si>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</si>
  <si>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</si>
  <si>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</si>
  <si>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</si>
  <si>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</si>
  <si>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</si>
  <si>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</si>
  <si>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</si>
  <si>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</si>
  <si>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</si>
  <si>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</si>
  <si>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</si>
  <si>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</si>
  <si>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</si>
  <si>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</si>
  <si>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</si>
  <si>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</si>
  <si>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</si>
  <si>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</si>
  <si>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</si>
  <si>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</si>
  <si>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</si>
  <si>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</si>
  <si>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</si>
  <si>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</si>
  <si>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</si>
  <si>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</si>
  <si>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</si>
  <si>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</si>
  <si>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</si>
  <si>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</si>
  <si>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</si>
  <si>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</si>
  <si>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</si>
  <si>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</si>
  <si>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</si>
  <si>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</si>
  <si>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</si>
  <si>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</si>
  <si>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</si>
  <si>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</si>
  <si>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</si>
  <si>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</si>
  <si>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</si>
  <si>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</si>
  <si>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</si>
  <si>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</si>
  <si>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</si>
  <si>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</si>
  <si>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</si>
  <si>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</si>
  <si>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</si>
  <si>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</si>
  <si>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</si>
  <si>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</si>
  <si>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</si>
  <si>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</si>
  <si>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</si>
  <si>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</si>
  <si>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</si>
  <si>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</si>
  <si>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</si>
  <si>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</si>
  <si>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</si>
  <si>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</si>
  <si>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</si>
  <si>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</si>
  <si>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</si>
  <si>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</si>
  <si>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</si>
  <si>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</si>
  <si>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</si>
  <si>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</si>
  <si>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</si>
  <si>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</si>
  <si>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</si>
  <si>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</si>
  <si>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</si>
  <si>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</si>
  <si>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</si>
  <si>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</si>
  <si>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</si>
  <si>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</si>
  <si>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</si>
  <si>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</si>
  <si>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</si>
  <si>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</si>
  <si>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</si>
  <si>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</si>
  <si>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</si>
  <si>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</si>
  <si>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</si>
  <si>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</si>
  <si>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</si>
  <si>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</si>
  <si>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</si>
  <si>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</si>
  <si>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</si>
  <si>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</si>
  <si>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</si>
  <si>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</si>
  <si>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</si>
  <si>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</si>
  <si>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</si>
  <si>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</si>
  <si>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</si>
  <si>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</si>
  <si>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</si>
  <si>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</si>
  <si>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</si>
  <si>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</si>
  <si>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</si>
  <si>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</si>
  <si>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</si>
  <si>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</si>
  <si>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</si>
  <si>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</si>
  <si>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</si>
  <si>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</si>
  <si>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</si>
  <si>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</si>
  <si>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</si>
  <si>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</si>
  <si>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</si>
  <si>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</si>
  <si>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</si>
  <si>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</si>
  <si>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</si>
  <si>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</si>
  <si>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</si>
  <si>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</si>
  <si>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</si>
  <si>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</si>
  <si>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</si>
  <si>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</si>
  <si>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</si>
  <si>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</si>
  <si>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</si>
  <si>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</si>
  <si>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</si>
  <si>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</si>
  <si>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</si>
  <si>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</si>
  <si>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</si>
  <si>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</si>
  <si>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</si>
  <si>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</si>
  <si>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</si>
  <si>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</si>
  <si>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</si>
  <si>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</si>
  <si>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</si>
  <si>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</si>
  <si>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</si>
  <si>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</si>
  <si>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</si>
  <si>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</si>
  <si>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</si>
  <si>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</si>
  <si>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</si>
  <si>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</si>
  <si>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</si>
  <si>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</si>
  <si>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</si>
  <si>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</si>
  <si>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</si>
  <si>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</si>
  <si>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</si>
  <si>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</si>
  <si>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</si>
  <si>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</si>
  <si>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</si>
  <si>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</si>
  <si>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</si>
  <si>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</si>
  <si>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</si>
  <si>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</si>
  <si>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</si>
  <si>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</si>
  <si>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</si>
  <si>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</si>
  <si>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</si>
  <si>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</si>
  <si>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</si>
  <si>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</si>
  <si>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</si>
  <si>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</si>
  <si>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</si>
  <si>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</si>
  <si>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</si>
  <si>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</si>
  <si>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</si>
  <si>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</si>
  <si>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</si>
  <si>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</si>
  <si>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</si>
  <si>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</si>
  <si>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</si>
  <si>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</si>
  <si>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</si>
  <si>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</si>
  <si>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</si>
  <si>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</si>
  <si>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</si>
  <si>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</si>
  <si>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</si>
  <si>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</si>
  <si>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</si>
  <si>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</si>
  <si>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</si>
  <si>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</si>
  <si>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</si>
  <si>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</si>
  <si>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</si>
  <si>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</si>
  <si>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</si>
  <si>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</si>
  <si>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</si>
  <si>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</si>
  <si>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</si>
  <si>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</si>
  <si>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</si>
  <si>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</si>
  <si>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</si>
  <si>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</si>
  <si>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</si>
  <si>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</si>
  <si>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</si>
  <si>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</si>
  <si>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</si>
  <si>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</si>
  <si>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</si>
  <si>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</si>
  <si>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</si>
  <si>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</si>
  <si>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</si>
  <si>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</si>
  <si>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</si>
  <si>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</si>
  <si>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</si>
  <si>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</si>
  <si>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</si>
  <si>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</si>
  <si>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</si>
  <si>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</si>
  <si>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</si>
  <si>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</si>
  <si>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</si>
  <si>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</si>
  <si>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</si>
  <si>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</si>
  <si>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</si>
  <si>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</si>
  <si>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</si>
  <si>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</si>
  <si>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</si>
  <si>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</si>
  <si>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</si>
  <si>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</si>
  <si>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</si>
  <si>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</si>
  <si>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</si>
  <si>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</si>
  <si>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</si>
  <si>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</si>
  <si>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</si>
  <si>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</si>
  <si>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</si>
  <si>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</si>
  <si>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</si>
  <si>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</si>
  <si>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</si>
  <si>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</si>
  <si>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</si>
  <si>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</si>
  <si>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</si>
  <si>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</si>
  <si>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</si>
  <si>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</si>
  <si>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</si>
  <si>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</si>
  <si>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</si>
  <si>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</si>
  <si>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</si>
  <si>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</si>
  <si>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</si>
  <si>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</si>
  <si>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</si>
  <si>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</si>
  <si>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</si>
  <si>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</si>
  <si>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</si>
  <si>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</si>
  <si>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</si>
  <si>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</si>
  <si>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</si>
  <si>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</si>
  <si>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</si>
  <si>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</si>
  <si>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</si>
  <si>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</si>
  <si>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</si>
  <si>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</si>
  <si>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</si>
  <si>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</si>
  <si>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</si>
  <si>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</si>
  <si>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</si>
  <si>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</si>
  <si>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</si>
  <si>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</si>
  <si>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</si>
  <si>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</si>
  <si>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</si>
  <si>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</si>
  <si>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</si>
  <si>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</si>
  <si>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</si>
  <si>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</si>
  <si>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</si>
  <si>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</si>
  <si>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</si>
  <si>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</si>
  <si>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</si>
  <si>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</si>
  <si>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</si>
  <si>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</si>
  <si>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</si>
  <si>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</si>
  <si>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</si>
  <si>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</si>
  <si>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</si>
  <si>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</si>
  <si>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</si>
  <si>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</si>
  <si>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</si>
  <si>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</si>
  <si>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</si>
  <si>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</si>
  <si>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</si>
  <si>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</si>
  <si>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</si>
  <si>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</si>
  <si>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</si>
  <si>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</si>
  <si>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</si>
  <si>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</si>
  <si>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</si>
  <si>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</si>
  <si>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</si>
  <si>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</si>
  <si>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</si>
  <si>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</si>
  <si>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</si>
  <si>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</si>
  <si>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</si>
  <si>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</si>
  <si>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</si>
  <si>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</si>
  <si>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</si>
  <si>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</si>
  <si>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</si>
  <si>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</si>
  <si>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</si>
  <si>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</si>
  <si>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</si>
  <si>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</si>
  <si>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</si>
  <si>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</si>
  <si>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</si>
  <si>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</si>
  <si>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</si>
  <si>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</si>
  <si>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</si>
  <si>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</si>
  <si>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</si>
  <si>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</si>
  <si>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</si>
  <si>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</si>
  <si>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</si>
  <si>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</si>
  <si>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</si>
  <si>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</si>
  <si>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</si>
  <si>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</si>
  <si>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</si>
  <si>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</si>
  <si>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</si>
  <si>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</si>
  <si>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</si>
  <si>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</si>
  <si>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</si>
  <si>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</si>
  <si>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</si>
  <si>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</si>
  <si>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</si>
  <si>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</si>
  <si>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</si>
  <si>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</si>
  <si>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</si>
  <si>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</si>
  <si>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</si>
  <si>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</si>
  <si>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</si>
  <si>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</si>
  <si>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</si>
  <si>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</si>
  <si>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</si>
  <si>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</si>
  <si>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</si>
  <si>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</si>
  <si>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</si>
  <si>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</si>
  <si>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</si>
  <si>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</si>
  <si>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</si>
  <si>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</si>
  <si>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</si>
  <si>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</si>
  <si>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</si>
  <si>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</si>
  <si>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</si>
  <si>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</si>
  <si>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</si>
  <si>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</si>
  <si>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</si>
  <si>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</si>
  <si>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</si>
  <si>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</si>
  <si>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</si>
  <si>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</si>
  <si>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</si>
  <si>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</si>
  <si>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</si>
  <si>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</si>
  <si>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</si>
  <si>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</si>
  <si>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</si>
  <si>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</si>
  <si>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</si>
  <si>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</si>
  <si>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</si>
  <si>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</si>
  <si>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</si>
  <si>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</si>
  <si>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</si>
  <si>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</si>
  <si>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</si>
  <si>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</si>
  <si>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</si>
  <si>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</si>
  <si>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</si>
  <si>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</si>
  <si>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</si>
  <si>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</si>
  <si>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</si>
  <si>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</si>
  <si>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</si>
  <si>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</si>
  <si>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</si>
  <si>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</si>
  <si>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</si>
  <si>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</si>
  <si>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</si>
  <si>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</si>
  <si>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</si>
  <si>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</si>
  <si>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</si>
  <si>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</si>
  <si>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</si>
  <si>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</si>
  <si>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</si>
  <si>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</si>
  <si>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</si>
  <si>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</si>
  <si>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</si>
  <si>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</si>
  <si>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</si>
  <si>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</si>
  <si>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</si>
  <si>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</si>
  <si>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</si>
  <si>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</si>
  <si>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</si>
  <si>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</si>
  <si>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</si>
  <si>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</si>
  <si>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</si>
  <si>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</si>
  <si>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</si>
  <si>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</si>
  <si>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</si>
  <si>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</si>
  <si>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</si>
  <si>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</si>
  <si>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</si>
  <si>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</si>
  <si>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</si>
  <si>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</si>
  <si>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</si>
  <si>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</si>
  <si>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</si>
  <si>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</si>
  <si>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</si>
  <si>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</si>
  <si>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</si>
  <si>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</si>
  <si>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</si>
  <si>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</si>
  <si>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</si>
  <si>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</si>
  <si>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</si>
  <si>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</si>
  <si>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</si>
  <si>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</si>
  <si>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</si>
  <si>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</si>
  <si>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</si>
  <si>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</si>
  <si>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</si>
  <si>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</si>
  <si>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</si>
  <si>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</si>
  <si>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</si>
  <si>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</si>
  <si>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</si>
  <si>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</si>
  <si>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</si>
  <si>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</si>
  <si>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</si>
  <si>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</si>
  <si>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</si>
  <si>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</si>
  <si>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</si>
  <si>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</si>
  <si>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</si>
  <si>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</si>
  <si>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</si>
  <si>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</si>
  <si>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</si>
  <si>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</si>
  <si>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</si>
  <si>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</si>
  <si>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</si>
  <si>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</si>
  <si>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</si>
  <si>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</si>
  <si>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</si>
  <si>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</si>
  <si>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</si>
  <si>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</si>
  <si>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</si>
  <si>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</si>
  <si>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</si>
  <si>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</si>
  <si>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</si>
  <si>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</si>
  <si>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</si>
  <si>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</si>
  <si>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</si>
  <si>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</si>
  <si>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</si>
  <si>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</si>
  <si>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</si>
  <si>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</si>
  <si>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</si>
  <si>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</si>
  <si>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</si>
  <si>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</si>
  <si>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</si>
  <si>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</si>
  <si>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</si>
  <si>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</si>
  <si>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</si>
  <si>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</si>
  <si>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</si>
  <si>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</si>
  <si>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</si>
  <si>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</si>
  <si>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</si>
  <si>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</si>
  <si>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</si>
  <si>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</si>
  <si>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</si>
  <si>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</si>
  <si>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</si>
  <si>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</si>
  <si>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</si>
  <si>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</si>
  <si>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</si>
  <si>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</si>
  <si>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</si>
  <si>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</si>
  <si>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</si>
  <si>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</si>
  <si>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</si>
  <si>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</si>
  <si>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</si>
  <si>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</si>
  <si>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</si>
  <si>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</si>
  <si>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</si>
  <si>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</si>
  <si>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</si>
  <si>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</si>
  <si>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</si>
  <si>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</si>
  <si>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</si>
  <si>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</si>
  <si>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</si>
  <si>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</si>
  <si>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</si>
  <si>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</si>
  <si>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</si>
  <si>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</si>
  <si>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</si>
  <si>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</si>
  <si>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</si>
  <si>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</si>
  <si>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</si>
  <si>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</si>
  <si>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</si>
  <si>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</si>
  <si>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</si>
  <si>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</si>
  <si>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</si>
  <si>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</si>
  <si>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</si>
  <si>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</si>
  <si>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</si>
  <si>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</si>
  <si>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</si>
  <si>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</si>
  <si>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</si>
  <si>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</si>
  <si>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</si>
  <si>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</si>
  <si>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</si>
  <si>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</si>
  <si>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</si>
  <si>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</si>
  <si>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</si>
  <si>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</si>
  <si>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</si>
  <si>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</si>
  <si>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</si>
  <si>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</si>
  <si>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</si>
  <si>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</si>
  <si>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</si>
  <si>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</si>
  <si>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</si>
  <si>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</si>
  <si>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</si>
  <si>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</si>
  <si>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</si>
  <si>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</si>
  <si>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</si>
  <si>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</si>
  <si>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</si>
  <si>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</si>
  <si>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</si>
  <si>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</si>
  <si>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</si>
  <si>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</si>
  <si>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</si>
  <si>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</si>
  <si>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</si>
  <si>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</si>
  <si>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</si>
  <si>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</si>
  <si>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</si>
  <si>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</si>
  <si>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</si>
  <si>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</si>
  <si>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</si>
  <si>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</si>
  <si>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</si>
  <si>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</si>
  <si>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</si>
  <si>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</si>
  <si>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</si>
  <si>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</si>
  <si>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</si>
  <si>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</si>
  <si>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</si>
  <si>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</si>
  <si>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</si>
  <si>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</si>
  <si>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</si>
  <si>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</si>
  <si>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</si>
  <si>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</si>
  <si>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</si>
  <si>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</si>
  <si>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</si>
  <si>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</si>
  <si>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</si>
  <si>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</si>
  <si>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</si>
  <si>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</si>
  <si>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</si>
  <si>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</si>
  <si>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</si>
  <si>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</si>
  <si>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</si>
  <si>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</si>
  <si>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</si>
  <si>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</si>
  <si>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</si>
  <si>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</si>
  <si>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</si>
  <si>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</si>
  <si>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</si>
  <si>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</si>
  <si>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</si>
  <si>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</si>
  <si>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</si>
  <si>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</si>
  <si>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</si>
  <si>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</si>
  <si>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</si>
  <si>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</si>
  <si>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</si>
  <si>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</si>
  <si>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</si>
  <si>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</si>
  <si>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</si>
  <si>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</si>
  <si>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</si>
  <si>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</si>
  <si>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</si>
  <si>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</si>
  <si>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</si>
  <si>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</si>
  <si>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</si>
  <si>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</si>
  <si>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</si>
  <si>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</si>
  <si>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</si>
  <si>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</si>
  <si>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</si>
  <si>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</si>
  <si>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</si>
  <si>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</si>
  <si>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</si>
  <si>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</si>
  <si>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</si>
  <si>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</si>
  <si>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</si>
  <si>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</si>
  <si>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</si>
  <si>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</si>
  <si>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</si>
  <si>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</si>
  <si>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</si>
  <si>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</si>
  <si>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</si>
  <si>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</si>
  <si>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</si>
  <si>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</si>
  <si>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</si>
  <si>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</si>
  <si>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</si>
  <si>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</si>
  <si>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</si>
  <si>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</si>
  <si>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</si>
  <si>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</si>
  <si>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</si>
  <si>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</si>
  <si>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</si>
  <si>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</si>
  <si>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</si>
  <si>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</si>
  <si>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</si>
  <si>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</si>
  <si>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</si>
  <si>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</si>
  <si>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</si>
  <si>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</si>
  <si>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</si>
  <si>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</si>
  <si>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</si>
  <si>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</si>
  <si>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</si>
  <si>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</si>
  <si>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</si>
  <si>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</si>
  <si>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</si>
  <si>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</si>
  <si>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</si>
  <si>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</si>
  <si>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</si>
  <si>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</si>
  <si>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</si>
  <si>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</si>
  <si>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</si>
  <si>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</si>
  <si>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</si>
  <si>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</si>
  <si>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</si>
  <si>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</si>
  <si>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</si>
  <si>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</si>
  <si>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</si>
  <si>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</si>
  <si>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</si>
  <si>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</si>
  <si>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</si>
  <si>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</si>
  <si>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</si>
  <si>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</si>
  <si>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</si>
  <si>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</si>
  <si>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</si>
  <si>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</si>
  <si>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</si>
  <si>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</si>
  <si>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</si>
  <si>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</si>
  <si>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</si>
  <si>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</si>
  <si>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</si>
  <si>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</si>
  <si>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</si>
  <si>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</si>
  <si>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</si>
  <si>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</si>
  <si>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</si>
  <si>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</si>
  <si>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</si>
  <si>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</si>
  <si>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</si>
  <si>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</si>
  <si>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</si>
  <si>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</si>
  <si>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</si>
  <si>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</si>
  <si>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</si>
  <si>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</si>
  <si>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</si>
  <si>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</si>
  <si>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</si>
  <si>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</si>
  <si>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</si>
  <si>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</si>
  <si>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</si>
  <si>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</si>
  <si>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</si>
  <si>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</si>
  <si>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</si>
  <si>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</si>
  <si>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</si>
  <si>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</si>
  <si>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</si>
  <si>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</si>
  <si>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</si>
  <si>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</si>
  <si>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</si>
  <si>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</si>
  <si>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</si>
  <si>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</si>
  <si>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</si>
  <si>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</si>
  <si>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</si>
  <si>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</si>
  <si>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</si>
  <si>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</si>
  <si>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</si>
  <si>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</si>
  <si>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</si>
  <si>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</si>
  <si>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</si>
  <si>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</si>
  <si>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</si>
  <si>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</si>
  <si>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</si>
  <si>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</si>
  <si>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</si>
  <si>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</si>
  <si>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</si>
  <si>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</si>
  <si>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</si>
  <si>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</si>
  <si>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</si>
  <si>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</si>
  <si>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</si>
  <si>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</si>
  <si>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</si>
  <si>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</si>
  <si>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</si>
  <si>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</si>
  <si>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</si>
  <si>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</si>
  <si>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</si>
  <si>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</si>
  <si>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</si>
  <si>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</si>
  <si>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</si>
  <si>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</si>
  <si>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</si>
  <si>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</si>
  <si>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</si>
  <si>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</si>
  <si>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</si>
  <si>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</si>
  <si>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</si>
  <si>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</si>
  <si>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</si>
  <si>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</si>
  <si>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</si>
  <si>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</si>
  <si>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</si>
  <si>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</si>
  <si>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</si>
  <si>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</si>
  <si>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</si>
  <si>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</si>
  <si>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</si>
  <si>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</si>
  <si>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</si>
  <si>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</si>
  <si>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</si>
  <si>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</si>
  <si>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</si>
  <si>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</si>
  <si>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</si>
  <si>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</si>
  <si>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</si>
  <si>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</si>
  <si>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</si>
  <si>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</si>
  <si>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</si>
  <si>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</si>
  <si>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</si>
  <si>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</si>
  <si>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</si>
  <si>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</si>
  <si>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</si>
  <si>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</si>
  <si>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</si>
  <si>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</si>
  <si>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</si>
  <si>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</si>
  <si>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</si>
  <si>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</si>
  <si>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</si>
  <si>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</si>
  <si>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</si>
  <si>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</si>
  <si>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</si>
  <si>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</si>
  <si>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</si>
  <si>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</si>
  <si>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</si>
  <si>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</si>
  <si>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</si>
  <si>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</si>
  <si>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</si>
  <si>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</si>
  <si>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</si>
  <si>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</si>
  <si>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</si>
  <si>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</si>
  <si>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</si>
  <si>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</si>
  <si>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</si>
  <si>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</si>
  <si>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</si>
  <si>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</si>
  <si>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</si>
  <si>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</si>
  <si>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</si>
  <si>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</si>
  <si>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</si>
  <si>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</si>
  <si>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</si>
  <si>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</si>
  <si>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</si>
  <si>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</si>
  <si>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</si>
  <si>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</si>
  <si>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</si>
  <si>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</si>
  <si>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</si>
  <si>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</si>
  <si>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</si>
  <si>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</si>
  <si>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</si>
  <si>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</si>
  <si>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</si>
  <si>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</si>
  <si>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</si>
  <si>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</si>
  <si>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</si>
  <si>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</si>
  <si>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</si>
  <si>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</si>
  <si>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</si>
  <si>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</si>
  <si>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</si>
  <si>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</si>
  <si>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</si>
  <si>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</si>
  <si>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</si>
  <si>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</si>
  <si>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</si>
  <si>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</si>
  <si>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</si>
  <si>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</si>
  <si>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</si>
  <si>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</si>
  <si>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</si>
  <si>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</si>
  <si>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</si>
  <si>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</si>
  <si>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</si>
  <si>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</si>
  <si>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</si>
  <si>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</si>
  <si>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</si>
  <si>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</si>
  <si>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</si>
  <si>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</si>
  <si>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</si>
  <si>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</si>
  <si>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</si>
  <si>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</si>
  <si>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</si>
  <si>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</si>
  <si>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</si>
  <si>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</si>
  <si>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</si>
  <si>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</si>
  <si>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</si>
  <si>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</si>
  <si>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</si>
  <si>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</si>
  <si>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</si>
  <si>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</si>
  <si>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</si>
  <si>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</si>
  <si>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</si>
  <si>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</si>
  <si>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</si>
  <si>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</si>
  <si>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</si>
  <si>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</si>
  <si>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</si>
  <si>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</si>
  <si>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</si>
  <si>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</si>
  <si>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</si>
  <si>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</si>
  <si>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</si>
  <si>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</si>
  <si>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</si>
  <si>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</si>
  <si>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</si>
  <si>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</si>
  <si>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</si>
  <si>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</si>
  <si>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</si>
  <si>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</si>
  <si>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</si>
  <si>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</si>
  <si>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</si>
  <si>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</si>
  <si>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</si>
  <si>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</si>
  <si>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</si>
  <si>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</si>
  <si>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</si>
  <si>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</si>
  <si>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</si>
  <si>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</si>
  <si>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</si>
  <si>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</si>
  <si>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</si>
  <si>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</si>
  <si>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</si>
  <si>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</si>
  <si>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</si>
  <si>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</si>
  <si>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</si>
  <si>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</si>
  <si>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</si>
  <si>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</si>
  <si>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</si>
  <si>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</si>
  <si>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</si>
  <si>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</si>
  <si>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</si>
  <si>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</si>
  <si>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</si>
  <si>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</si>
  <si>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</si>
  <si>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</si>
  <si>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</si>
  <si>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</si>
  <si>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</si>
  <si>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</si>
  <si>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</si>
  <si>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</si>
  <si>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</si>
  <si>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</si>
  <si>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</si>
  <si>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</si>
  <si>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</si>
  <si>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</si>
  <si>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</si>
  <si>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</si>
  <si>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</si>
  <si>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</si>
  <si>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</si>
  <si>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</si>
  <si>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</si>
  <si>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</si>
  <si>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</si>
  <si>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</si>
  <si>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</si>
  <si>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</si>
  <si>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</si>
  <si>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</si>
  <si>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</si>
  <si>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</si>
  <si>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</si>
  <si>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</si>
  <si>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</si>
  <si>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</si>
  <si>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</si>
  <si>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</si>
  <si>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</si>
  <si>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</si>
  <si>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</si>
  <si>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</si>
  <si>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</si>
  <si>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</si>
  <si>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</si>
  <si>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</si>
  <si>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</si>
  <si>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</si>
  <si>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</si>
  <si>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</si>
  <si>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</si>
  <si>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</si>
  <si>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</si>
  <si>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</si>
  <si>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</si>
  <si>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</si>
  <si>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</si>
  <si>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</si>
  <si>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</si>
  <si>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</si>
  <si>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</si>
  <si>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</si>
  <si>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</si>
  <si>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</si>
  <si>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</si>
  <si>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</si>
  <si>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</si>
  <si>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</si>
  <si>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</si>
  <si>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</si>
  <si>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</si>
  <si>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</si>
  <si>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</si>
  <si>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</si>
  <si>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</si>
  <si>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</si>
  <si>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</si>
  <si>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</si>
  <si>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</si>
  <si>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</si>
  <si>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</si>
  <si>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</si>
  <si>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</si>
  <si>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</si>
  <si>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</si>
  <si>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</si>
  <si>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</si>
  <si>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</si>
  <si>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</si>
  <si>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</si>
  <si>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</si>
  <si>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</si>
  <si>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</si>
  <si>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</si>
  <si>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</si>
  <si>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</si>
  <si>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</si>
  <si>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</si>
  <si>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</si>
  <si>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</si>
  <si>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</si>
  <si>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</si>
  <si>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</si>
  <si>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</si>
  <si>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</si>
  <si>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</si>
  <si>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</si>
  <si>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</si>
  <si>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</si>
  <si>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</si>
  <si>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</si>
  <si>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</si>
  <si>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</si>
  <si>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</si>
  <si>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</si>
  <si>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</si>
  <si>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</si>
  <si>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</si>
  <si>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</si>
  <si>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</si>
  <si>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</si>
  <si>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</si>
  <si>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</si>
  <si>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</si>
  <si>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</si>
  <si>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</si>
  <si>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</si>
  <si>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</si>
  <si>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</si>
  <si>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</si>
  <si>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</si>
  <si>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</si>
  <si>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</si>
  <si>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</si>
  <si>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</si>
  <si>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</si>
  <si>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</si>
  <si>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</si>
  <si>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</si>
  <si>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</si>
  <si>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</si>
  <si>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</si>
  <si>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</si>
  <si>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</si>
  <si>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</si>
  <si>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</si>
  <si>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</si>
  <si>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</si>
  <si>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</si>
  <si>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</si>
  <si>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</si>
  <si>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</si>
  <si>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</si>
  <si>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</si>
  <si>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</si>
  <si>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</si>
  <si>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</si>
  <si>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</si>
  <si>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</si>
  <si>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</si>
  <si>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</si>
  <si>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</si>
  <si>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</si>
  <si>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</si>
  <si>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</si>
  <si>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</si>
  <si>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</si>
  <si>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</si>
  <si>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</si>
  <si>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</si>
  <si>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</si>
  <si>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</si>
  <si>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</si>
  <si>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</si>
  <si>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</si>
  <si>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</si>
  <si>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</si>
  <si>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</si>
  <si>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</si>
  <si>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</si>
  <si>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</si>
  <si>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</si>
  <si>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</si>
  <si>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</si>
  <si>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</si>
  <si>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</si>
  <si>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</si>
  <si>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</si>
  <si>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</si>
  <si>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</si>
  <si>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</si>
  <si>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</si>
  <si>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</si>
  <si>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</si>
  <si>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</si>
  <si>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</si>
  <si>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</si>
  <si>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</si>
  <si>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</si>
  <si>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</si>
  <si>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</si>
  <si>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</si>
  <si>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</si>
  <si>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</si>
  <si>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</si>
  <si>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</si>
  <si>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</si>
  <si>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</si>
  <si>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</si>
  <si>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</si>
  <si>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</si>
  <si>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</si>
  <si>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</si>
  <si>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</si>
  <si>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</si>
  <si>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</si>
  <si>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</si>
  <si>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</si>
  <si>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</si>
  <si>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</si>
  <si>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</si>
  <si>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</si>
  <si>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</si>
  <si>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</si>
  <si>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</si>
  <si>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</si>
  <si>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</si>
  <si>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</si>
  <si>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</si>
  <si>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</si>
  <si>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</si>
  <si>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</si>
  <si>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</si>
  <si>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</si>
  <si>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</si>
  <si>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</si>
  <si>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</si>
  <si>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</si>
  <si>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</si>
  <si>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</si>
  <si>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</si>
  <si>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</si>
  <si>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</si>
  <si>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</si>
  <si>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</si>
  <si>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</si>
  <si>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</si>
  <si>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</si>
  <si>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</si>
  <si>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</si>
  <si>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</si>
  <si>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</si>
  <si>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</si>
  <si>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</si>
  <si>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</si>
  <si>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</si>
  <si>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</si>
  <si>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</si>
  <si>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</si>
  <si>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</si>
  <si>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</si>
  <si>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</si>
  <si>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</si>
  <si>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</si>
  <si>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</si>
  <si>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</si>
  <si>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</si>
  <si>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</si>
  <si>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</si>
  <si>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</si>
  <si>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</si>
  <si>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</si>
  <si>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</si>
  <si>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</si>
  <si>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</si>
  <si>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</si>
  <si>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</si>
  <si>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</si>
  <si>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</si>
  <si>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</si>
  <si>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</si>
  <si>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</si>
  <si>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</si>
  <si>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</si>
  <si>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</si>
  <si>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</si>
  <si>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</si>
  <si>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</si>
  <si>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</si>
  <si>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</si>
  <si>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</si>
  <si>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</si>
  <si>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</si>
  <si>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</si>
  <si>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</si>
  <si>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</si>
  <si>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</si>
  <si>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</si>
  <si>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</si>
  <si>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</si>
  <si>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</si>
  <si>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</si>
  <si>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</si>
  <si>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</si>
  <si>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</si>
  <si>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</si>
  <si>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</si>
  <si>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</si>
  <si>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</si>
  <si>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</si>
  <si>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</si>
  <si>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</si>
  <si>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</si>
  <si>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</si>
  <si>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</si>
  <si>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</si>
  <si>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</si>
  <si>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</si>
  <si>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</si>
  <si>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</si>
  <si>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</si>
  <si>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</si>
  <si>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</si>
  <si>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</si>
  <si>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</si>
  <si>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</si>
  <si>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</si>
  <si>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</si>
  <si>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</si>
  <si>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</si>
  <si>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</si>
  <si>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</si>
  <si>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</si>
  <si>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</si>
  <si>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</si>
  <si>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</si>
  <si>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</si>
  <si>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</si>
  <si>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</si>
  <si>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</si>
  <si>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</si>
  <si>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</si>
  <si>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</si>
  <si>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</si>
  <si>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</si>
  <si>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</si>
  <si>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</si>
  <si>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</si>
  <si>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</si>
  <si>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</si>
  <si>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</si>
  <si>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</si>
  <si>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</si>
  <si>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</si>
  <si>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</si>
  <si>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</si>
  <si>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</si>
  <si>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</si>
  <si>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</si>
  <si>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</si>
  <si>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</si>
  <si>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</si>
  <si>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</si>
  <si>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</si>
  <si>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</si>
  <si>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</si>
  <si>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</si>
  <si>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</si>
  <si>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</si>
  <si>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</si>
  <si>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</si>
  <si>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</si>
  <si>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</si>
  <si>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</si>
  <si>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</si>
  <si>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</si>
  <si>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</si>
  <si>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</si>
  <si>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</si>
  <si>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</si>
  <si>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</si>
  <si>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</si>
  <si>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</si>
  <si>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</si>
  <si>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</si>
  <si>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</si>
  <si>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</si>
  <si>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</si>
  <si>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</si>
  <si>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</si>
  <si>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</si>
  <si>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</si>
  <si>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</si>
  <si>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</si>
  <si>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</si>
  <si>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</si>
  <si>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</si>
  <si>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</si>
  <si>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</si>
  <si>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</si>
  <si>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</si>
  <si>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</si>
  <si>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</si>
  <si>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</si>
  <si>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</si>
  <si>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</si>
  <si>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</si>
  <si>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</si>
  <si>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</si>
  <si>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</si>
  <si>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</si>
  <si>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</si>
  <si>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</si>
  <si>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</si>
  <si>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</si>
  <si>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</si>
  <si>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</si>
  <si>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</si>
  <si>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</si>
  <si>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</si>
  <si>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</si>
  <si>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</si>
  <si>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</si>
  <si>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</si>
  <si>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</si>
  <si>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</si>
  <si>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</si>
  <si>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</si>
  <si>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</si>
  <si>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</si>
  <si>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</si>
  <si>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</si>
  <si>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</si>
  <si>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</si>
  <si>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</si>
  <si>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</si>
  <si>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</si>
  <si>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</si>
  <si>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</si>
  <si>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</si>
  <si>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</si>
  <si>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</si>
  <si>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</si>
  <si>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</si>
  <si>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</si>
  <si>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</si>
  <si>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</si>
  <si>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</si>
  <si>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</si>
  <si>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</si>
  <si>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</si>
  <si>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</si>
  <si>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</si>
  <si>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</si>
  <si>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</si>
  <si>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</si>
  <si>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</si>
  <si>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</si>
  <si>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</si>
  <si>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</si>
  <si>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</si>
  <si>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</si>
  <si>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</si>
  <si>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</si>
  <si>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</si>
  <si>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</si>
  <si>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</si>
  <si>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</si>
  <si>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</si>
  <si>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</si>
  <si>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</si>
  <si>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</si>
  <si>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</si>
  <si>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</si>
  <si>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</si>
  <si>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</si>
  <si>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</si>
  <si>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</si>
  <si>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</si>
  <si>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</si>
  <si>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</si>
  <si>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</si>
  <si>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</si>
  <si>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</si>
  <si>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</si>
  <si>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</si>
  <si>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</si>
  <si>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</si>
  <si>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</si>
  <si>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</si>
  <si>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</si>
  <si>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</si>
  <si>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</si>
  <si>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</si>
  <si>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</si>
  <si>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</si>
  <si>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</si>
  <si>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</si>
  <si>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</si>
  <si>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</si>
  <si>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</si>
  <si>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</si>
  <si>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</si>
  <si>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</si>
  <si>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</si>
  <si>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</si>
  <si>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</si>
  <si>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</si>
  <si>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</si>
  <si>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</si>
  <si>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</si>
  <si>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</si>
  <si>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</si>
  <si>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</si>
  <si>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</si>
  <si>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</si>
  <si>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</si>
  <si>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</si>
  <si>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</si>
  <si>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</si>
  <si>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</si>
  <si>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</si>
  <si>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</si>
  <si>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</si>
  <si>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</si>
  <si>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</si>
  <si>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</si>
  <si>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</si>
  <si>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</si>
  <si>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</si>
  <si>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</si>
  <si>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</si>
  <si>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</si>
  <si>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</si>
  <si>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</si>
  <si>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</si>
  <si>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</si>
  <si>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</si>
  <si>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</si>
  <si>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</si>
  <si>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</si>
  <si>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</si>
  <si>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</si>
  <si>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</si>
  <si>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</si>
  <si>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</si>
  <si>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</si>
  <si>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</si>
  <si>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</si>
  <si>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</si>
  <si>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</si>
  <si>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</si>
  <si>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</si>
  <si>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</si>
  <si>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</si>
  <si>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</si>
  <si>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</si>
  <si>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</si>
  <si>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</si>
  <si>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</si>
  <si>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</si>
  <si>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</si>
  <si>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</si>
  <si>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</si>
  <si>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</si>
  <si>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</si>
  <si>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</si>
  <si>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</si>
  <si>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</si>
  <si>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</si>
  <si>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</si>
  <si>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</si>
  <si>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</si>
  <si>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</si>
  <si>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</si>
  <si>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</si>
  <si>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</si>
  <si>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</si>
  <si>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</si>
  <si>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</si>
  <si>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</si>
  <si>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</si>
  <si>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</si>
  <si>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</si>
  <si>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</si>
  <si>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</si>
  <si>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</si>
  <si>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</si>
  <si>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</si>
  <si>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</si>
  <si>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</si>
  <si>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</si>
  <si>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</si>
  <si>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</si>
  <si>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</si>
  <si>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</si>
  <si>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</si>
  <si>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</si>
  <si>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</si>
  <si>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</si>
  <si>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</si>
  <si>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</si>
  <si>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</si>
  <si>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</si>
  <si>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</si>
  <si>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</si>
  <si>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</si>
  <si>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</si>
  <si>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</si>
  <si>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</si>
  <si>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</si>
  <si>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</si>
  <si>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</si>
  <si>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</si>
  <si>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</si>
  <si>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</si>
  <si>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</si>
  <si>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</si>
  <si>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</si>
  <si>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</si>
  <si>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</si>
  <si>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</si>
  <si>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</si>
  <si>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</si>
  <si>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</si>
  <si>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</si>
  <si>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</si>
  <si>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</si>
  <si>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</si>
  <si>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</si>
  <si>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</si>
  <si>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</si>
  <si>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</si>
  <si>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</si>
  <si>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</si>
  <si>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</si>
  <si>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</si>
  <si>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</si>
  <si>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</si>
  <si>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</si>
  <si>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</si>
  <si>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</si>
  <si>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</si>
  <si>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</si>
  <si>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</si>
  <si>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</si>
  <si>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</si>
  <si>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</si>
  <si>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</si>
  <si>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</si>
  <si>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</si>
  <si>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</si>
  <si>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</si>
  <si>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</si>
  <si>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</si>
  <si>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</si>
  <si>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</si>
  <si>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</si>
  <si>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</si>
  <si>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</si>
  <si>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</si>
  <si>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</si>
  <si>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</si>
  <si>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</si>
  <si>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</si>
  <si>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</si>
  <si>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</si>
  <si>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</si>
  <si>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</si>
  <si>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</si>
  <si>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</si>
  <si>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</si>
  <si>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</si>
  <si>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</si>
  <si>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</si>
  <si>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</si>
  <si>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</si>
  <si>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</si>
  <si>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</si>
  <si>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</si>
  <si>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</si>
  <si>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</si>
  <si>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</si>
  <si>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</si>
  <si>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</si>
  <si>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</si>
  <si>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</si>
  <si>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</si>
  <si>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</si>
  <si>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</si>
  <si>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</si>
  <si>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</si>
  <si>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</si>
  <si>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</si>
  <si>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</si>
  <si>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</si>
  <si>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</si>
  <si>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</si>
  <si>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</si>
  <si>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</si>
  <si>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</si>
  <si>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</si>
  <si>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</si>
  <si>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</si>
  <si>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</si>
  <si>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</si>
  <si>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</si>
  <si>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</si>
  <si>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</si>
  <si>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</si>
  <si>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</si>
  <si>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</si>
  <si>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</si>
  <si>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</si>
  <si>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</si>
  <si>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</si>
  <si>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</si>
  <si>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</si>
  <si>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</si>
  <si>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</si>
  <si>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</si>
  <si>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</si>
  <si>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</si>
  <si>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</si>
  <si>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</si>
  <si>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</si>
  <si>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</si>
  <si>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</si>
  <si>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</si>
  <si>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</si>
  <si>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</si>
  <si>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</si>
  <si>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</si>
  <si>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</si>
  <si>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</si>
  <si>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</si>
  <si>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</si>
  <si>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</si>
  <si>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</si>
  <si>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</si>
  <si>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</si>
  <si>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</si>
  <si>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</si>
  <si>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</si>
  <si>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</si>
  <si>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</si>
  <si>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</si>
  <si>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</si>
  <si>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</si>
  <si>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</si>
  <si>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</si>
  <si>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</si>
  <si>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</si>
  <si>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</si>
  <si>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</si>
  <si>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</si>
  <si>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</si>
  <si>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</si>
  <si>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</si>
  <si>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</si>
  <si>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</si>
  <si>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</si>
  <si>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</si>
  <si>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</si>
  <si>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</si>
  <si>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</si>
  <si>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</si>
  <si>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</si>
  <si>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</si>
  <si>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</si>
  <si>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</si>
  <si>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</si>
  <si>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</si>
  <si>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</si>
  <si>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</si>
  <si>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</si>
  <si>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</si>
  <si>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</si>
  <si>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</si>
  <si>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</si>
  <si>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</si>
  <si>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</si>
  <si>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</si>
  <si>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</si>
  <si>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</si>
  <si>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</si>
  <si>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</si>
  <si>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</si>
  <si>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</si>
  <si>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</si>
  <si>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</si>
  <si>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</si>
  <si>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</si>
  <si>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</si>
  <si>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</si>
  <si>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</si>
  <si>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</si>
  <si>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</si>
  <si>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</si>
  <si>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</si>
  <si>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</si>
  <si>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</si>
  <si>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</si>
  <si>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</si>
  <si>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</si>
  <si>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</si>
  <si>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</si>
  <si>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</si>
  <si>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</si>
  <si>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</si>
  <si>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</si>
  <si>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</si>
  <si>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</si>
  <si>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</si>
  <si>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</si>
  <si>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</si>
  <si>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</si>
  <si>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</si>
  <si>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</si>
  <si>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</si>
  <si>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</si>
  <si>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</si>
  <si>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</si>
  <si>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</si>
  <si>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</si>
  <si>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</si>
  <si>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</si>
  <si>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</si>
  <si>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</si>
  <si>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</si>
  <si>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</si>
  <si>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</si>
  <si>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</si>
  <si>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</si>
  <si>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</si>
  <si>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</si>
  <si>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</si>
  <si>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</si>
  <si>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</si>
  <si>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</si>
  <si>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</si>
  <si>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</si>
  <si>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</si>
  <si>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</si>
  <si>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</si>
  <si>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</si>
  <si>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</si>
  <si>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</si>
  <si>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</si>
  <si>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</si>
  <si>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</si>
  <si>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</si>
  <si>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</si>
  <si>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</si>
  <si>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</si>
  <si>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</si>
  <si>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</si>
  <si>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</si>
  <si>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</si>
  <si>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</si>
  <si>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</si>
  <si>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</si>
  <si>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</si>
  <si>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</si>
  <si>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</si>
  <si>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</si>
  <si>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</si>
  <si>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</si>
  <si>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</si>
  <si>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</si>
  <si>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</si>
  <si>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</si>
  <si>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</si>
  <si>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</si>
  <si>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</si>
  <si>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</si>
  <si>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</si>
  <si>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</si>
  <si>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</si>
  <si>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</si>
  <si>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</si>
  <si>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</si>
  <si>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</si>
  <si>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</si>
  <si>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</si>
  <si>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</si>
  <si>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</si>
  <si>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</si>
  <si>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</si>
  <si>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</si>
  <si>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</si>
  <si>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</si>
  <si>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</si>
  <si>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</si>
  <si>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</si>
  <si>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</si>
  <si>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</si>
  <si>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</si>
  <si>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</si>
  <si>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</si>
  <si>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</si>
  <si>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</si>
  <si>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</si>
  <si>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</si>
  <si>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</si>
  <si>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</si>
  <si>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</si>
  <si>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</si>
  <si>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</si>
  <si>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</si>
  <si>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</si>
  <si>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</si>
  <si>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</si>
  <si>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</si>
  <si>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</si>
  <si>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</si>
  <si>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</si>
  <si>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</si>
  <si>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</si>
  <si>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</si>
  <si>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</si>
  <si>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</si>
  <si>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</si>
  <si>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</si>
  <si>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</si>
  <si>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</si>
  <si>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</si>
  <si>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</si>
  <si>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</si>
  <si>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</si>
  <si>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</si>
  <si>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</si>
  <si>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</si>
  <si>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</si>
  <si>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</si>
  <si>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</si>
  <si>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</si>
  <si>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</si>
  <si>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</si>
  <si>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</si>
  <si>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</si>
  <si>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</si>
  <si>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</si>
  <si>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</si>
  <si>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</si>
  <si>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</si>
  <si>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</si>
  <si>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</si>
  <si>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</si>
  <si>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</si>
  <si>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</si>
  <si>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</si>
  <si>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</si>
  <si>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</si>
  <si>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</si>
  <si>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</si>
  <si>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</si>
  <si>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</si>
  <si>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</si>
  <si>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</si>
  <si>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</si>
  <si>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</si>
  <si>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</si>
  <si>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</si>
  <si>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</si>
  <si>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</si>
  <si>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</si>
  <si>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</si>
  <si>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</si>
  <si>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</si>
  <si>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</si>
  <si>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</si>
  <si>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</si>
  <si>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</si>
  <si>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</si>
  <si>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</si>
  <si>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</si>
  <si>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</si>
  <si>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</si>
  <si>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</si>
  <si>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</si>
  <si>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</si>
  <si>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</si>
  <si>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</si>
  <si>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</si>
  <si>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</si>
  <si>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</si>
  <si>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</si>
  <si>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</si>
  <si>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</si>
  <si>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</si>
  <si>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</si>
  <si>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</si>
  <si>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</si>
  <si>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</si>
  <si>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</si>
  <si>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</si>
  <si>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</si>
  <si>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</si>
  <si>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</si>
  <si>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</si>
  <si>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</si>
  <si>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</si>
  <si>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</si>
  <si>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</si>
  <si>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</si>
  <si>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</si>
  <si>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</si>
  <si>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</si>
  <si>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</si>
  <si>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</si>
  <si>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</si>
  <si>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</si>
  <si>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</si>
  <si>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</si>
  <si>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</si>
  <si>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</si>
  <si>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</si>
  <si>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</si>
  <si>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</si>
  <si>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</si>
  <si>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</si>
  <si>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</si>
  <si>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</si>
  <si>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</si>
  <si>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</si>
  <si>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</si>
  <si>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</si>
  <si>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</si>
  <si>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</si>
  <si>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</si>
  <si>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</si>
  <si>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</si>
  <si>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</si>
  <si>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</si>
  <si>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</si>
  <si>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</si>
  <si>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</si>
  <si>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</si>
  <si>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</si>
  <si>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</si>
  <si>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</si>
  <si>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</si>
  <si>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</si>
  <si>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</si>
  <si>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</si>
  <si>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</si>
  <si>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</si>
  <si>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</si>
  <si>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</si>
  <si>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</si>
  <si>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</si>
  <si>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</si>
  <si>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</si>
  <si>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</si>
  <si>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</si>
  <si>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</si>
  <si>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</si>
  <si>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</si>
  <si>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</si>
  <si>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</si>
  <si>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</si>
  <si>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</si>
  <si>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</si>
  <si>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</si>
  <si>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</si>
  <si>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</si>
  <si>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</si>
  <si>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</si>
  <si>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</si>
  <si>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</si>
  <si>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</si>
  <si>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</si>
  <si>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</si>
  <si>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</si>
  <si>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</si>
  <si>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</si>
  <si>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</si>
  <si>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</si>
  <si>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</si>
  <si>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</si>
  <si>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</si>
  <si>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</si>
  <si>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</si>
  <si>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</si>
  <si>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</si>
  <si>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</si>
  <si>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</si>
  <si>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</si>
  <si>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</si>
  <si>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</si>
  <si>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</si>
  <si>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</si>
  <si>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</si>
  <si>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</si>
  <si>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</si>
  <si>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</si>
  <si>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</si>
  <si>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</si>
  <si>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</si>
  <si>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</si>
  <si>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</si>
  <si>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</si>
  <si>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</si>
  <si>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</si>
  <si>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</si>
  <si>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</si>
  <si>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</si>
  <si>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</si>
  <si>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</si>
  <si>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</si>
  <si>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</si>
  <si>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</si>
  <si>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</si>
  <si>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</si>
  <si>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</si>
  <si>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</si>
  <si>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</si>
  <si>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</si>
  <si>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</si>
  <si>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</si>
  <si>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</si>
  <si>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</si>
  <si>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</si>
  <si>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</si>
  <si>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</si>
  <si>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</si>
  <si>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</si>
  <si>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</si>
  <si>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</si>
  <si>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</si>
  <si>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</si>
  <si>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</si>
  <si>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</si>
  <si>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</si>
  <si>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</si>
  <si>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</si>
  <si>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</si>
  <si>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</si>
  <si>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</si>
  <si>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</si>
  <si>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</si>
  <si>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</si>
  <si>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</si>
  <si>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</si>
  <si>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</si>
  <si>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</si>
  <si>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</si>
  <si>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</si>
  <si>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</si>
  <si>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</si>
  <si>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</si>
  <si>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</si>
  <si>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</si>
  <si>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</si>
  <si>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</si>
  <si>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</si>
  <si>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</si>
  <si>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</si>
  <si>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</si>
  <si>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</si>
  <si>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</si>
  <si>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</si>
  <si>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</si>
  <si>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</si>
  <si>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</si>
  <si>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</si>
  <si>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</si>
  <si>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</si>
  <si>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</si>
  <si>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</si>
  <si>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</si>
  <si>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</si>
  <si>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</si>
  <si>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</si>
  <si>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</si>
  <si>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</si>
  <si>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</si>
  <si>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</si>
  <si>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</si>
  <si>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</si>
  <si>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</si>
  <si>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</si>
  <si>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</si>
  <si>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</si>
  <si>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</si>
  <si>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</si>
  <si>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</si>
  <si>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</si>
  <si>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</si>
  <si>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</si>
  <si>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</si>
  <si>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</si>
  <si>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</si>
  <si>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</si>
  <si>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</si>
  <si>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</si>
  <si>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</si>
  <si>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</si>
  <si>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</si>
  <si>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</si>
  <si>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</si>
  <si>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</si>
  <si>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</si>
  <si>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</si>
  <si>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</si>
  <si>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</si>
  <si>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</si>
  <si>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</si>
  <si>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</si>
  <si>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</si>
  <si>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</si>
  <si>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</si>
  <si>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</si>
  <si>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</si>
  <si>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</si>
  <si>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</si>
  <si>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</si>
  <si>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</si>
  <si>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</si>
  <si>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</si>
  <si>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</si>
  <si>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</si>
  <si>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</si>
  <si>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</si>
  <si>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</si>
  <si>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</si>
  <si>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</si>
  <si>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</si>
  <si>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</si>
  <si>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</si>
  <si>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</si>
  <si>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</si>
  <si>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</si>
  <si>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</si>
  <si>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</si>
  <si>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</si>
  <si>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</si>
  <si>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</si>
  <si>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</si>
  <si>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</si>
  <si>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</si>
  <si>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</si>
  <si>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</si>
  <si>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</si>
  <si>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</si>
  <si>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</si>
  <si>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</si>
  <si>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</si>
  <si>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</si>
  <si>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</si>
  <si>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</si>
  <si>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</si>
  <si>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</si>
  <si>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</si>
  <si>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</si>
  <si>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</si>
  <si>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</si>
  <si>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</si>
  <si>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</si>
  <si>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</si>
  <si>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</si>
  <si>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</si>
  <si>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</si>
  <si>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</si>
  <si>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</si>
  <si>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</si>
  <si>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</si>
  <si>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</si>
  <si>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</si>
  <si>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</si>
  <si>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</si>
  <si>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</si>
  <si>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</si>
  <si>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</si>
  <si>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</si>
  <si>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</si>
  <si>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</si>
  <si>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</si>
  <si>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</si>
  <si>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</si>
  <si>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</si>
  <si>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</si>
  <si>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</si>
  <si>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</si>
  <si>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</si>
  <si>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</si>
  <si>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</si>
  <si>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</si>
  <si>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</si>
  <si>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</si>
  <si>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</si>
  <si>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</si>
  <si>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</si>
  <si>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</si>
  <si>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</si>
  <si>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</si>
  <si>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</si>
  <si>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</si>
  <si>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</si>
  <si>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</si>
  <si>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</si>
  <si>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</si>
  <si>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</si>
  <si>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</si>
  <si>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</si>
  <si>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</si>
  <si>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</si>
  <si>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</si>
  <si>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</si>
  <si>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</si>
  <si>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</si>
  <si>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</si>
  <si>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</si>
  <si>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</si>
  <si>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</si>
  <si>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</si>
  <si>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</si>
  <si>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</si>
  <si>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</si>
  <si>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</si>
  <si>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</si>
  <si>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</si>
  <si>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</si>
  <si>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</si>
  <si>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</si>
  <si>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</si>
  <si>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</si>
  <si>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</si>
  <si>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</si>
  <si>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</si>
  <si>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</si>
  <si>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</si>
  <si>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</si>
  <si>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</si>
  <si>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</si>
  <si>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</si>
  <si>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</si>
  <si>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</si>
  <si>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</si>
  <si>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</si>
  <si>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</si>
  <si>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</si>
  <si>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</si>
  <si>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</si>
  <si>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</si>
  <si>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</si>
  <si>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</si>
  <si>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</si>
  <si>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</si>
  <si>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</si>
  <si>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</si>
  <si>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</si>
  <si>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</si>
  <si>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</si>
  <si>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</si>
  <si>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</si>
  <si>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</si>
  <si>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</si>
  <si>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</si>
  <si>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</si>
  <si>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</si>
  <si>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</si>
  <si>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</si>
  <si>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</si>
  <si>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</si>
  <si>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</si>
  <si>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</si>
  <si>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</si>
  <si>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</si>
  <si>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</si>
  <si>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</si>
  <si>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</si>
  <si>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</si>
  <si>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</si>
  <si>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</si>
  <si>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</si>
  <si>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</si>
  <si>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</si>
  <si>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</si>
  <si>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</si>
  <si>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</si>
  <si>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</si>
  <si>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</si>
  <si>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</si>
  <si>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</si>
  <si>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</si>
  <si>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</si>
  <si>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</si>
  <si>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</si>
  <si>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</si>
  <si>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</si>
  <si>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</si>
  <si>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</si>
  <si>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</si>
  <si>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</si>
  <si>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</si>
  <si>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</si>
  <si>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</si>
  <si>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</si>
  <si>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</si>
  <si>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</si>
  <si>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</si>
  <si>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</si>
  <si>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</si>
  <si>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</si>
  <si>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</si>
  <si>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</si>
  <si>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</si>
  <si>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</si>
  <si>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</si>
  <si>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</si>
  <si>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</si>
  <si>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</si>
  <si>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</si>
  <si>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</si>
  <si>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</si>
  <si>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</si>
  <si>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</si>
  <si>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</si>
  <si>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</si>
  <si>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</si>
  <si>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</si>
  <si>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</si>
  <si>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</si>
  <si>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</si>
  <si>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</si>
  <si>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</si>
  <si>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</si>
  <si>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</si>
  <si>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</si>
  <si>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</si>
  <si>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</si>
  <si>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</si>
  <si>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</si>
  <si>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</si>
  <si>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</si>
  <si>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</si>
  <si>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</si>
  <si>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</si>
  <si>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</si>
  <si>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</si>
  <si>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</si>
  <si>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</si>
  <si>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</si>
  <si>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</si>
  <si>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</si>
  <si>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</si>
  <si>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</si>
  <si>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</si>
  <si>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</si>
  <si>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</si>
  <si>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</si>
  <si>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</si>
  <si>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</si>
  <si>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</si>
  <si>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</si>
  <si>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</si>
  <si>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</si>
  <si>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</si>
  <si>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</si>
  <si>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</si>
  <si>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</si>
  <si>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</si>
  <si>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</si>
  <si>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</si>
  <si>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</si>
  <si>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</si>
  <si>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</si>
  <si>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</si>
  <si>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</si>
  <si>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</si>
  <si>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</si>
  <si>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</si>
  <si>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</si>
  <si>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</si>
  <si>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</si>
  <si>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</si>
  <si>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</si>
  <si>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</si>
  <si>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</si>
  <si>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</si>
  <si>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</si>
  <si>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</si>
  <si>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</si>
  <si>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</si>
  <si>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</si>
  <si>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</si>
  <si>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</si>
  <si>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</si>
  <si>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</si>
  <si>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</si>
  <si>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</si>
  <si>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</si>
  <si>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</si>
  <si>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</si>
  <si>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</si>
  <si>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</si>
  <si>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</si>
  <si>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</si>
  <si>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</si>
  <si>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</si>
  <si>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</si>
  <si>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</si>
  <si>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</si>
  <si>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</si>
  <si>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</si>
  <si>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</si>
  <si>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</si>
  <si>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</si>
  <si>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</si>
  <si>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</si>
  <si>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</si>
  <si>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</si>
  <si>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</si>
  <si>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</si>
  <si>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</si>
  <si>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</si>
  <si>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</si>
  <si>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</si>
  <si>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</si>
  <si>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</si>
  <si>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</si>
  <si>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</si>
  <si>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</si>
  <si>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</si>
  <si>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</si>
  <si>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</si>
  <si>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</si>
  <si>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</si>
  <si>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</si>
  <si>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</si>
  <si>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</si>
  <si>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</si>
  <si>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</si>
  <si>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</si>
  <si>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</si>
  <si>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</si>
  <si>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</si>
  <si>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</si>
  <si>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</si>
  <si>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</si>
  <si>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</si>
  <si>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</si>
  <si>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</si>
  <si>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</si>
  <si>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</si>
  <si>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</si>
  <si>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</si>
  <si>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</si>
  <si>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</si>
  <si>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</si>
  <si>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</si>
  <si>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</si>
  <si>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</si>
  <si>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</si>
  <si>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</si>
  <si>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</si>
  <si>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</si>
  <si>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</si>
  <si>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</si>
  <si>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</si>
  <si>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</si>
  <si>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</si>
  <si>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</si>
  <si>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</si>
  <si>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</si>
  <si>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</si>
  <si>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</si>
  <si>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</si>
  <si>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</si>
  <si>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</si>
  <si>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</si>
  <si>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</si>
  <si>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</si>
  <si>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</si>
  <si>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</si>
  <si>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</si>
  <si>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</si>
  <si>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</si>
  <si>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</si>
  <si>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</si>
  <si>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</si>
  <si>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</si>
  <si>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</si>
  <si>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</si>
  <si>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</si>
  <si>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</si>
  <si>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</si>
  <si>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</si>
  <si>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</si>
  <si>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</si>
  <si>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</si>
  <si>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</si>
  <si>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</si>
  <si>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</si>
  <si>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</si>
  <si>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</si>
  <si>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</si>
  <si>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</si>
  <si>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</si>
  <si>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</si>
  <si>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</si>
  <si>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</si>
  <si>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</si>
  <si>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</si>
  <si>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</si>
  <si>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</si>
  <si>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</si>
  <si>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</si>
  <si>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</si>
  <si>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</si>
  <si>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</si>
  <si>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</si>
  <si>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</si>
  <si>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</si>
  <si>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</si>
  <si>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</si>
  <si>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</si>
  <si>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</si>
  <si>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</si>
  <si>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</si>
  <si>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</si>
  <si>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</si>
  <si>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</si>
  <si>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</si>
  <si>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</si>
  <si>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</si>
  <si>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</si>
  <si>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</si>
  <si>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</si>
  <si>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</si>
  <si>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</si>
  <si>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</si>
  <si>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</si>
  <si>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</si>
  <si>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</si>
  <si>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</si>
  <si>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</si>
  <si>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</si>
  <si>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</si>
  <si>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</si>
  <si>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</si>
  <si>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</si>
  <si>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</si>
  <si>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</si>
  <si>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</si>
  <si>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</si>
  <si>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</si>
  <si>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</si>
  <si>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</si>
  <si>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</si>
  <si>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</si>
  <si>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</si>
  <si>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</si>
  <si>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</si>
  <si>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</si>
  <si>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</si>
  <si>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</si>
  <si>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</si>
  <si>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</si>
  <si>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</si>
  <si>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</si>
  <si>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</si>
  <si>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</si>
  <si>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</si>
  <si>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</si>
  <si>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</si>
  <si>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</si>
  <si>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</si>
  <si>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</si>
  <si>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</si>
  <si>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</si>
  <si>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</si>
  <si>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</si>
  <si>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</si>
  <si>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</si>
  <si>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</si>
  <si>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</si>
  <si>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</si>
  <si>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</si>
  <si>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</si>
  <si>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</si>
  <si>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</si>
  <si>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</si>
  <si>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</si>
  <si>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</si>
  <si>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</si>
  <si>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</si>
  <si>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</si>
  <si>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</si>
  <si>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</si>
  <si>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</si>
  <si>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</si>
  <si>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</si>
  <si>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</si>
  <si>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</si>
  <si>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</si>
  <si>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</si>
  <si>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</si>
  <si>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</si>
  <si>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</si>
  <si>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</si>
  <si>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</si>
  <si>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</si>
  <si>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</si>
  <si>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</si>
  <si>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</si>
  <si>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</si>
  <si>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</si>
  <si>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</si>
  <si>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</si>
  <si>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</si>
  <si>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</si>
  <si>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</si>
  <si>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</si>
  <si>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</si>
  <si>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</si>
  <si>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</si>
  <si>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</si>
  <si>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</si>
  <si>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</si>
  <si>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</si>
  <si>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</si>
  <si>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</si>
  <si>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</si>
  <si>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</si>
  <si>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</si>
  <si>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</si>
  <si>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</si>
  <si>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</si>
  <si>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</si>
  <si>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</si>
  <si>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</si>
  <si>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</si>
  <si>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</si>
  <si>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</si>
  <si>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</si>
  <si>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</si>
  <si>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</si>
  <si>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</si>
  <si>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</si>
  <si>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</si>
  <si>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</si>
  <si>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</si>
  <si>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</si>
  <si>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</si>
  <si>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</si>
  <si>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</si>
  <si>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</si>
  <si>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</si>
  <si>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</si>
  <si>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</si>
  <si>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</si>
  <si>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</si>
  <si>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</si>
  <si>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</si>
  <si>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</si>
  <si>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</si>
  <si>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</si>
  <si>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</si>
  <si>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</si>
  <si>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</si>
  <si>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</si>
  <si>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</si>
  <si>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</si>
  <si>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</si>
  <si>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</si>
  <si>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</si>
  <si>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</si>
  <si>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</si>
  <si>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</si>
  <si>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</si>
  <si>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</si>
  <si>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</si>
  <si>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</si>
  <si>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</si>
  <si>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</si>
  <si>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</si>
  <si>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</si>
  <si>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</si>
  <si>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</si>
  <si>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</si>
  <si>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</si>
  <si>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</si>
  <si>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</si>
  <si>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</si>
  <si>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</si>
  <si>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</si>
  <si>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</si>
  <si>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</si>
  <si>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</si>
  <si>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</si>
  <si>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</si>
  <si>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</si>
  <si>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</si>
  <si>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</si>
  <si>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</si>
  <si>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</si>
  <si>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</si>
  <si>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</si>
  <si>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</si>
  <si>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</si>
  <si>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</si>
  <si>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</si>
  <si>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</si>
  <si>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</si>
  <si>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</si>
  <si>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</si>
  <si>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</si>
  <si>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</si>
  <si>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</si>
  <si>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</si>
  <si>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</si>
  <si>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</si>
  <si>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</si>
  <si>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</si>
  <si>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</si>
  <si>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</si>
  <si>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</si>
  <si>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</si>
  <si>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</si>
  <si>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</si>
  <si>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</si>
  <si>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</si>
  <si>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</si>
  <si>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</si>
  <si>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</si>
  <si>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</si>
  <si>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</si>
  <si>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</si>
  <si>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</si>
  <si>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</si>
  <si>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</si>
  <si>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</si>
  <si>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</si>
  <si>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</si>
  <si>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</si>
  <si>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</si>
  <si>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</si>
  <si>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</si>
  <si>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</si>
  <si>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</si>
  <si>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</si>
  <si>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</si>
  <si>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</si>
  <si>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</si>
  <si>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</si>
  <si>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</si>
  <si>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</si>
  <si>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</si>
  <si>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</si>
  <si>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</si>
  <si>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</si>
  <si>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</si>
  <si>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</si>
  <si>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</si>
  <si>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</si>
  <si>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</si>
  <si>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</si>
  <si>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</si>
  <si>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</si>
  <si>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</si>
  <si>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</si>
  <si>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</si>
  <si>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</si>
  <si>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</si>
  <si>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</si>
  <si>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</si>
  <si>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</si>
  <si>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</si>
  <si>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</si>
  <si>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</si>
  <si>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</si>
  <si>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</si>
  <si>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</si>
  <si>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</si>
  <si>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</si>
  <si>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</si>
  <si>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</si>
  <si>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</si>
  <si>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</si>
  <si>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</si>
  <si>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</si>
  <si>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</si>
  <si>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</si>
  <si>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</si>
  <si>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</si>
  <si>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</si>
  <si>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</si>
  <si>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</si>
  <si>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</si>
  <si>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</si>
  <si>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</si>
  <si>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</si>
  <si>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</si>
  <si>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</si>
  <si>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</si>
  <si>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</si>
  <si>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</si>
  <si>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</si>
  <si>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</si>
  <si>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</si>
  <si>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</si>
  <si>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</si>
  <si>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</si>
  <si>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</si>
  <si>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</si>
  <si>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</si>
  <si>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</si>
  <si>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</si>
  <si>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</si>
  <si>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</si>
  <si>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</si>
  <si>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</si>
  <si>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</si>
  <si>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</si>
  <si>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</si>
  <si>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</si>
  <si>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</si>
  <si>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</si>
  <si>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</si>
  <si>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</si>
  <si>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</si>
  <si>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</si>
  <si>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</si>
  <si>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</si>
  <si>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</si>
  <si>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</si>
  <si>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</si>
  <si>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</si>
  <si>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</si>
  <si>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</si>
  <si>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</si>
  <si>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</si>
  <si>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</si>
  <si>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</si>
  <si>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</si>
  <si>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</si>
  <si>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</si>
  <si>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</si>
  <si>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</si>
  <si>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</si>
  <si>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</si>
  <si>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</si>
  <si>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</si>
  <si>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</si>
  <si>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</si>
  <si>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</si>
  <si>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</si>
  <si>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</si>
  <si>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</si>
  <si>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</si>
  <si>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</si>
  <si>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</si>
  <si>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</si>
  <si>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</si>
  <si>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</si>
  <si>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</si>
  <si>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</si>
  <si>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</si>
  <si>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</si>
  <si>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</si>
  <si>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</si>
  <si>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</si>
  <si>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</si>
  <si>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</si>
  <si>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</si>
  <si>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</si>
  <si>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</si>
  <si>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</si>
  <si>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</si>
  <si>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</si>
  <si>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</si>
  <si>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</si>
  <si>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</si>
  <si>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</si>
  <si>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</si>
  <si>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</si>
  <si>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</si>
  <si>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</si>
  <si>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</si>
  <si>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</si>
  <si>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</si>
  <si>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</si>
  <si>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</si>
  <si>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</si>
  <si>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</si>
  <si>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</si>
  <si>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</si>
  <si>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</si>
  <si>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</si>
  <si>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</si>
  <si>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</si>
  <si>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</si>
  <si>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</si>
  <si>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</si>
  <si>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</si>
  <si>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</si>
  <si>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</si>
  <si>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</si>
  <si>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</si>
  <si>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</si>
  <si>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</si>
  <si>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</si>
  <si>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</si>
  <si>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</si>
  <si>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</si>
  <si>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</si>
  <si>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</si>
  <si>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</si>
  <si>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</si>
  <si>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</si>
  <si>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</si>
  <si>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</si>
  <si>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</si>
  <si>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</si>
  <si>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</si>
  <si>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</si>
  <si>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</si>
  <si>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</si>
  <si>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</si>
  <si>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</si>
  <si>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</si>
  <si>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</si>
  <si>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</si>
  <si>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</si>
  <si>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</si>
  <si>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</si>
  <si>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</si>
  <si>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</si>
  <si>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</si>
  <si>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</si>
  <si>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</si>
  <si>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</si>
  <si>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</si>
  <si>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</si>
  <si>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</si>
  <si>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</si>
  <si>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</si>
  <si>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</si>
  <si>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</si>
  <si>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</si>
  <si>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</si>
  <si>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</si>
  <si>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</si>
  <si>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</si>
  <si>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</si>
  <si>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</si>
  <si>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</si>
  <si>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</si>
  <si>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</si>
  <si>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</si>
  <si>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</si>
  <si>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</si>
  <si>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</si>
  <si>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</si>
  <si>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</si>
  <si>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</si>
  <si>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</si>
  <si>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</si>
  <si>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</si>
  <si>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</si>
  <si>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</si>
  <si>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</si>
  <si>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</si>
  <si>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</si>
  <si>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</si>
  <si>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</si>
  <si>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</si>
  <si>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</si>
  <si>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</si>
  <si>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</si>
  <si>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</si>
  <si>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</si>
  <si>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</si>
  <si>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</si>
  <si>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</si>
  <si>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</si>
  <si>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</si>
  <si>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</si>
  <si>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</si>
  <si>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</si>
  <si>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</si>
  <si>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</si>
  <si>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</si>
  <si>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</si>
  <si>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</si>
  <si>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</si>
  <si>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</si>
  <si>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</si>
  <si>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</si>
  <si>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</si>
  <si>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</si>
  <si>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</si>
  <si>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</si>
  <si>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</si>
  <si>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</si>
  <si>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</si>
  <si>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</si>
  <si>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</si>
  <si>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</si>
  <si>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</si>
  <si>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</si>
  <si>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</si>
  <si>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</si>
  <si>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</si>
  <si>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</si>
  <si>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</si>
  <si>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</si>
  <si>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</si>
  <si>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</si>
  <si>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</si>
  <si>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</si>
  <si>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</si>
  <si>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</si>
  <si>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</si>
  <si>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</si>
  <si>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</si>
  <si>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</si>
  <si>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</si>
  <si>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</si>
  <si>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</si>
  <si>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</si>
  <si>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</si>
  <si>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</si>
  <si>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</si>
  <si>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</si>
  <si>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</si>
  <si>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</si>
  <si>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</si>
  <si>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</si>
  <si>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</si>
  <si>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</si>
  <si>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</si>
  <si>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</si>
  <si>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</si>
  <si>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</si>
  <si>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</si>
  <si>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</si>
  <si>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</si>
  <si>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</si>
  <si>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</si>
  <si>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</si>
  <si>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</si>
  <si>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</si>
  <si>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</si>
  <si>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</si>
  <si>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</si>
  <si>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</si>
  <si>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</si>
  <si>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</si>
  <si>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</si>
  <si>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</si>
  <si>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</si>
  <si>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</si>
  <si>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</si>
  <si>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</si>
  <si>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</si>
  <si>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</si>
  <si>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</si>
  <si>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</si>
  <si>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</si>
  <si>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</si>
  <si>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</si>
  <si>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</si>
  <si>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</si>
  <si>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</si>
  <si>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</si>
  <si>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</si>
  <si>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</si>
  <si>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</si>
  <si>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</si>
  <si>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</si>
  <si>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</si>
  <si>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</si>
  <si>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</si>
  <si>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</si>
  <si>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</si>
  <si>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</si>
  <si>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</si>
  <si>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</si>
  <si>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</si>
  <si>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</si>
  <si>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</si>
  <si>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</si>
  <si>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</si>
  <si>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</si>
  <si>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</si>
  <si>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</si>
  <si>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</si>
  <si>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</si>
  <si>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</si>
  <si>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</si>
  <si>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</si>
  <si>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</si>
  <si>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</si>
  <si>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</si>
  <si>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</si>
  <si>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</si>
  <si>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</si>
  <si>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</si>
  <si>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</si>
  <si>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</si>
  <si>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</si>
  <si>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</si>
  <si>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</si>
  <si>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</si>
  <si>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</si>
  <si>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</si>
  <si>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</si>
  <si>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</si>
  <si>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</si>
  <si>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</si>
  <si>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</si>
  <si>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</si>
  <si>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</si>
  <si>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</si>
  <si>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</si>
  <si>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</si>
  <si>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</si>
  <si>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</si>
  <si>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</si>
  <si>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</si>
  <si>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</si>
  <si>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</si>
  <si>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</si>
  <si>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</si>
  <si>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</si>
  <si>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</si>
  <si>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</si>
  <si>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</si>
  <si>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</si>
  <si>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</si>
  <si>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</si>
  <si>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</si>
  <si>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</si>
  <si>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</si>
  <si>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</si>
  <si>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</si>
  <si>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</si>
  <si>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</si>
  <si>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</si>
  <si>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</si>
  <si>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</si>
  <si>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</si>
  <si>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</si>
  <si>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</si>
  <si>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</si>
  <si>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</si>
  <si>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</si>
  <si>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</si>
  <si>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</si>
  <si>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</si>
  <si>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</si>
  <si>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</si>
  <si>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</si>
  <si>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</si>
  <si>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</si>
  <si>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</si>
  <si>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</si>
  <si>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</si>
  <si>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</si>
  <si>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</si>
  <si>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</si>
  <si>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</si>
  <si>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</si>
  <si>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</si>
  <si>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</si>
  <si>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</si>
  <si>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</si>
  <si>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</si>
  <si>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</si>
  <si>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</si>
  <si>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</si>
  <si>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</si>
  <si>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</si>
  <si>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</si>
  <si>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</si>
  <si>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</si>
  <si>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</si>
  <si>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</si>
  <si>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</si>
  <si>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</si>
  <si>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</si>
  <si>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</si>
  <si>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</si>
  <si>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</si>
  <si>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</si>
  <si>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</si>
  <si>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</si>
  <si>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</si>
  <si>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</si>
  <si>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</si>
  <si>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</si>
  <si>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</si>
  <si>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</si>
  <si>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</si>
  <si>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</si>
  <si>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</si>
  <si>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</si>
  <si>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</si>
  <si>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</si>
  <si>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</si>
  <si>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</si>
  <si>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</si>
  <si>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</si>
  <si>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</si>
  <si>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</si>
  <si>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</si>
  <si>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</si>
  <si>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</si>
  <si>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</si>
  <si>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</si>
  <si>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</si>
  <si>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</si>
  <si>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</si>
  <si>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</si>
  <si>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</si>
  <si>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</si>
  <si>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</si>
  <si>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</si>
  <si>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</si>
  <si>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</si>
  <si>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</si>
  <si>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</si>
  <si>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</si>
  <si>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</si>
  <si>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</si>
  <si>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</si>
  <si>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</si>
  <si>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</si>
  <si>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</si>
  <si>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</si>
  <si>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</si>
  <si>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</si>
  <si>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</si>
  <si>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</si>
  <si>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</si>
  <si>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</si>
  <si>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</si>
  <si>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</si>
  <si>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</si>
  <si>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</si>
  <si>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</si>
  <si>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</si>
  <si>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</si>
  <si>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</si>
  <si>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</si>
  <si>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</si>
  <si>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</si>
  <si>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</si>
  <si>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</si>
  <si>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</si>
  <si>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</si>
  <si>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</si>
  <si>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</si>
  <si>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</si>
  <si>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</si>
  <si>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</si>
  <si>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</si>
  <si>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</si>
  <si>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</si>
  <si>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</si>
  <si>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</si>
  <si>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</si>
  <si>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</si>
  <si>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</si>
  <si>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</si>
  <si>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</si>
  <si>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</si>
  <si>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</si>
  <si>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</si>
  <si>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</si>
  <si>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</si>
  <si>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</si>
  <si>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</si>
  <si>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</si>
  <si>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</si>
  <si>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</si>
  <si>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</si>
  <si>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</si>
  <si>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</si>
  <si>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</si>
  <si>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</si>
  <si>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</si>
  <si>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</si>
  <si>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</si>
  <si>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</si>
  <si>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</si>
  <si>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</si>
  <si>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</si>
  <si>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</si>
  <si>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</si>
  <si>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</si>
  <si>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</si>
  <si>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</si>
  <si>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</si>
  <si>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</si>
  <si>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</si>
  <si>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</si>
  <si>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</si>
  <si>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</si>
  <si>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</si>
  <si>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</si>
  <si>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</si>
  <si>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</si>
  <si>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</si>
  <si>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</si>
  <si>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</si>
  <si>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</si>
  <si>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</si>
  <si>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</si>
  <si>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</si>
  <si>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</si>
  <si>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</si>
  <si>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</si>
  <si>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</si>
  <si>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</si>
  <si>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</si>
  <si>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</si>
  <si>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</si>
  <si>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</si>
  <si>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</si>
  <si>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</si>
  <si>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</si>
  <si>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</si>
  <si>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</si>
  <si>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</si>
  <si>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</si>
  <si>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</si>
  <si>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</si>
  <si>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</si>
  <si>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</si>
  <si>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</si>
  <si>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</si>
  <si>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</si>
  <si>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</si>
  <si>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</si>
  <si>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</si>
  <si>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</si>
  <si>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</si>
  <si>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</si>
  <si>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</si>
  <si>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</si>
  <si>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</si>
  <si>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</si>
  <si>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</si>
  <si>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</si>
  <si>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</si>
  <si>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</si>
  <si>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</si>
  <si>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</si>
  <si>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</si>
  <si>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</si>
  <si>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</si>
  <si>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</si>
  <si>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</si>
  <si>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</si>
  <si>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</si>
  <si>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</si>
  <si>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</si>
  <si>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</si>
  <si>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</si>
  <si>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</si>
  <si>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</si>
  <si>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</si>
  <si>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</si>
  <si>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</si>
  <si>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</si>
  <si>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</si>
  <si>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</si>
  <si>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</si>
  <si>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</si>
  <si>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</si>
  <si>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</si>
  <si>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</si>
  <si>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</si>
  <si>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</si>
  <si>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</si>
  <si>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</si>
  <si>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</si>
  <si>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</si>
  <si>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</si>
  <si>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</si>
  <si>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</si>
  <si>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</si>
  <si>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</si>
  <si>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</si>
  <si>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</si>
  <si>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</si>
  <si>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</si>
  <si>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</si>
  <si>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</si>
  <si>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</si>
  <si>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</si>
  <si>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</si>
  <si>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</si>
  <si>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</si>
  <si>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</si>
  <si>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</si>
  <si>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</si>
  <si>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</si>
  <si>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</si>
  <si>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</si>
  <si>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</si>
  <si>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</si>
  <si>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</si>
  <si>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</si>
  <si>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</si>
  <si>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</si>
  <si>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</si>
  <si>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</si>
  <si>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</si>
  <si>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</si>
  <si>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</si>
  <si>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</si>
  <si>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</si>
  <si>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</si>
  <si>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</si>
  <si>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</si>
  <si>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</si>
  <si>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</si>
  <si>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</si>
  <si>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</si>
  <si>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</si>
  <si>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</si>
  <si>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</si>
  <si>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</si>
  <si>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</si>
  <si>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</si>
  <si>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</si>
  <si>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</si>
  <si>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</si>
  <si>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</si>
  <si>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</si>
  <si>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</si>
  <si>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</si>
  <si>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</si>
  <si>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</si>
  <si>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</si>
  <si>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</si>
  <si>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</si>
  <si>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</si>
  <si>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</si>
  <si>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</si>
  <si>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</si>
  <si>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</si>
  <si>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</si>
  <si>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</si>
  <si>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</si>
  <si>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</si>
  <si>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</si>
  <si>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</si>
  <si>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</si>
  <si>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</si>
  <si>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</si>
  <si>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</si>
  <si>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</si>
  <si>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</si>
  <si>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</si>
  <si>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</si>
  <si>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</si>
  <si>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</si>
  <si>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</si>
  <si>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</si>
  <si>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</si>
  <si>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</si>
  <si>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</si>
  <si>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</si>
  <si>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</si>
  <si>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</si>
  <si>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</si>
  <si>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</si>
  <si>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</si>
  <si>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</si>
  <si>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</si>
  <si>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</si>
  <si>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</si>
  <si>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</si>
  <si>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</si>
  <si>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</si>
  <si>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</si>
  <si>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</si>
  <si>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</si>
  <si>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</si>
  <si>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</si>
  <si>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</si>
  <si>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</si>
  <si>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</si>
  <si>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</si>
  <si>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</si>
  <si>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</si>
  <si>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</si>
  <si>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</si>
  <si>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</si>
  <si>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</si>
  <si>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</si>
  <si>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</si>
  <si>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</si>
  <si>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</si>
  <si>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</si>
  <si>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</si>
  <si>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</si>
  <si>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</si>
  <si>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</si>
  <si>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</si>
  <si>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</si>
  <si>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</si>
  <si>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</si>
  <si>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</si>
  <si>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</si>
  <si>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</si>
  <si>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</si>
  <si>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</si>
  <si>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</si>
  <si>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</si>
  <si>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</si>
  <si>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</si>
  <si>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</si>
  <si>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</si>
  <si>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</si>
  <si>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</si>
  <si>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</si>
  <si>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</si>
  <si>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</si>
  <si>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</si>
  <si>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</si>
  <si>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</si>
  <si>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</si>
  <si>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</si>
  <si>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</si>
  <si>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</si>
  <si>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</si>
  <si>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</si>
  <si>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</si>
  <si>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</si>
  <si>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</si>
  <si>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</si>
  <si>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</si>
  <si>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</si>
  <si>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</si>
  <si>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</si>
  <si>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</si>
  <si>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</si>
  <si>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</si>
  <si>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</si>
  <si>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</si>
  <si>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</si>
  <si>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</si>
  <si>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</si>
  <si>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</si>
  <si>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</si>
  <si>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</si>
  <si>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</si>
  <si>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</si>
  <si>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</si>
  <si>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</si>
  <si>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</si>
  <si>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</si>
  <si>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</si>
  <si>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</si>
  <si>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</si>
  <si>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</si>
  <si>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</si>
  <si>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</si>
  <si>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</si>
  <si>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</si>
  <si>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</si>
  <si>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</si>
  <si>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</si>
  <si>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</si>
  <si>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</si>
  <si>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</si>
  <si>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</si>
  <si>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</si>
  <si>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</si>
  <si>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</si>
  <si>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</si>
  <si>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</si>
  <si>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</si>
  <si>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</si>
  <si>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</si>
  <si>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</si>
  <si>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</si>
  <si>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</si>
  <si>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</si>
  <si>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</si>
  <si>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</si>
  <si>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</si>
  <si>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</si>
  <si>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</si>
  <si>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</si>
  <si>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</si>
  <si>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</si>
  <si>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</si>
  <si>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</si>
  <si>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</si>
  <si>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</si>
  <si>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</si>
  <si>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</si>
  <si>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</si>
  <si>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</si>
  <si>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</si>
  <si>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</si>
  <si>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</si>
  <si>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</si>
  <si>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</si>
  <si>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</si>
  <si>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</si>
  <si>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</si>
  <si>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</si>
  <si>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</si>
  <si>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</si>
  <si>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</si>
  <si>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</si>
  <si>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</si>
  <si>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</si>
  <si>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</si>
  <si>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</si>
  <si>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</si>
  <si>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</si>
  <si>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</si>
  <si>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</si>
  <si>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</si>
  <si>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</si>
  <si>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</si>
  <si>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</si>
  <si>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</si>
  <si>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</si>
  <si>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</si>
  <si>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</si>
  <si>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</si>
  <si>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</si>
  <si>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</si>
  <si>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</si>
  <si>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</si>
  <si>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</si>
  <si>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</si>
  <si>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</si>
  <si>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</si>
  <si>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</si>
  <si>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</si>
  <si>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</si>
  <si>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</si>
  <si>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</si>
  <si>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</si>
  <si>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</si>
  <si>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</si>
  <si>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</si>
  <si>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</si>
  <si>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</si>
  <si>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</si>
  <si>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</si>
  <si>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</si>
  <si>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</si>
  <si>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</si>
  <si>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</si>
  <si>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</si>
  <si>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</si>
  <si>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</si>
  <si>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</si>
  <si>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</si>
  <si>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</si>
  <si>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</si>
  <si>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</si>
  <si>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</si>
  <si>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</si>
  <si>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</si>
  <si>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</si>
  <si>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</si>
  <si>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</si>
  <si>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</si>
  <si>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</si>
  <si>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</si>
  <si>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</si>
  <si>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</si>
  <si>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</si>
  <si>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</si>
  <si>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</si>
  <si>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</si>
  <si>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</si>
  <si>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</si>
  <si>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</si>
  <si>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</si>
  <si>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</si>
  <si>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</si>
  <si>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</si>
  <si>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</si>
  <si>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</si>
  <si>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</si>
  <si>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</si>
  <si>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</si>
  <si>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</si>
  <si>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</si>
  <si>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</si>
  <si>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</si>
  <si>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</si>
  <si>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</si>
  <si>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</si>
  <si>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</si>
  <si>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</si>
  <si>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</si>
  <si>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</si>
  <si>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</si>
  <si>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</si>
  <si>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</si>
  <si>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</si>
  <si>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</si>
  <si>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</si>
  <si>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</si>
  <si>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</si>
  <si>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</si>
  <si>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</si>
  <si>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</si>
  <si>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</si>
  <si>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</si>
  <si>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</si>
  <si>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</si>
  <si>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</si>
  <si>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</si>
  <si>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</si>
  <si>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</si>
  <si>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</si>
  <si>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</si>
  <si>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</si>
  <si>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</si>
  <si>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</si>
  <si>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</si>
  <si>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</si>
  <si>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</si>
  <si>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</si>
  <si>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</si>
  <si>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</si>
  <si>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</si>
  <si>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</si>
  <si>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</si>
  <si>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</si>
  <si>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</si>
  <si>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</si>
  <si>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</si>
  <si>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</si>
  <si>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</si>
  <si>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</si>
  <si>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</si>
  <si>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</si>
  <si>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</si>
  <si>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</si>
  <si>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</si>
  <si>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</si>
  <si>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</si>
  <si>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</si>
  <si>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</si>
  <si>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</si>
  <si>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</si>
  <si>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</si>
  <si>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</si>
  <si>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</si>
  <si>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</si>
  <si>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</si>
  <si>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</si>
  <si>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</si>
  <si>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</si>
  <si>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</si>
  <si>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</si>
  <si>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</si>
  <si>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</si>
  <si>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</si>
  <si>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</si>
  <si>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</si>
  <si>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</si>
  <si>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</si>
  <si>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</si>
  <si>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</si>
  <si>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</si>
  <si>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</si>
  <si>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</si>
  <si>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</si>
  <si>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</si>
  <si>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</si>
  <si>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</si>
  <si>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</si>
  <si>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</si>
  <si>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</si>
  <si>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</si>
  <si>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</si>
  <si>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</si>
  <si>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</si>
  <si>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</si>
  <si>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</si>
  <si>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</si>
  <si>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</si>
  <si>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</si>
  <si>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</si>
  <si>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</si>
  <si>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</si>
  <si>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</si>
  <si>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</si>
  <si>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</si>
  <si>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</si>
  <si>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</si>
  <si>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</si>
  <si>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</si>
  <si>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</si>
  <si>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</si>
  <si>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</si>
  <si>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</si>
  <si>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</si>
  <si>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</si>
  <si>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</si>
  <si>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</si>
  <si>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</si>
  <si>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</si>
  <si>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</si>
  <si>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</si>
  <si>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</si>
  <si>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</si>
  <si>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</si>
  <si>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</si>
  <si>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</si>
  <si>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</si>
  <si>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</si>
  <si>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</si>
  <si>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</si>
  <si>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</si>
  <si>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</si>
  <si>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</si>
  <si>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</si>
  <si>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</si>
  <si>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</si>
  <si>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</si>
  <si>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</si>
  <si>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</si>
  <si>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</si>
  <si>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</si>
  <si>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</si>
  <si>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</si>
  <si>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</si>
  <si>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</si>
  <si>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</si>
  <si>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</si>
  <si>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</si>
  <si>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</si>
  <si>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</si>
  <si>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</si>
  <si>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</si>
  <si>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</si>
  <si>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</si>
  <si>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</si>
  <si>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</si>
  <si>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</si>
  <si>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</si>
  <si>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</si>
  <si>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</si>
  <si>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</si>
  <si>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</si>
  <si>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</si>
  <si>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</si>
  <si>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</si>
  <si>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</si>
  <si>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</si>
  <si>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</si>
  <si>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</si>
  <si>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</si>
  <si>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</si>
  <si>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</si>
  <si>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</si>
  <si>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</si>
  <si>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</si>
  <si>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</si>
  <si>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</si>
  <si>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</si>
  <si>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</si>
  <si>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</si>
  <si>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</si>
  <si>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</si>
  <si>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</si>
  <si>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</si>
  <si>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</si>
  <si>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</si>
  <si>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</si>
  <si>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</si>
  <si>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</si>
  <si>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</si>
  <si>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</si>
  <si>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</si>
  <si>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</si>
  <si>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</si>
  <si>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</si>
  <si>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</si>
  <si>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</si>
  <si>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</si>
  <si>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</si>
  <si>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</si>
  <si>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</si>
  <si>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</si>
  <si>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</si>
  <si>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</si>
  <si>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</si>
  <si>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</si>
  <si>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</si>
  <si>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</si>
  <si>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</si>
  <si>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</si>
  <si>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</si>
  <si>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</si>
  <si>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</si>
  <si>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</si>
  <si>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</si>
  <si>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</si>
  <si>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</si>
  <si>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</si>
  <si>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</si>
  <si>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</si>
  <si>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</si>
  <si>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</si>
  <si>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</si>
  <si>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</si>
  <si>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</si>
  <si>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</si>
  <si>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</si>
  <si>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</si>
  <si>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</si>
  <si>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</si>
  <si>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</si>
  <si>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</si>
  <si>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</si>
  <si>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</si>
  <si>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</si>
  <si>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</si>
  <si>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</si>
  <si>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</si>
  <si>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</si>
  <si>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</si>
  <si>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</si>
  <si>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</si>
  <si>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</si>
  <si>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</si>
  <si>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</si>
  <si>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</si>
  <si>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</si>
  <si>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</si>
  <si>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</si>
  <si>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</si>
  <si>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</si>
  <si>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</si>
  <si>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</si>
  <si>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</si>
  <si>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</si>
  <si>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</si>
  <si>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</si>
  <si>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</si>
  <si>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</si>
  <si>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</si>
  <si>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</si>
  <si>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</si>
  <si>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</si>
  <si>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</si>
  <si>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</si>
  <si>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</si>
  <si>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</si>
  <si>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</si>
  <si>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</si>
  <si>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</si>
  <si>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</si>
  <si>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</si>
  <si>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</si>
  <si>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</si>
  <si>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</si>
  <si>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</si>
  <si>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</si>
  <si>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</si>
  <si>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</si>
  <si>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</si>
  <si>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</si>
  <si>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</si>
  <si>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</si>
  <si>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</si>
  <si>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</si>
  <si>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</si>
  <si>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</si>
  <si>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</si>
  <si>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</si>
  <si>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</si>
  <si>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</si>
  <si>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</si>
  <si>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</si>
  <si>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</si>
  <si>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</si>
  <si>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</si>
  <si>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</si>
  <si>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</si>
  <si>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</si>
  <si>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</si>
  <si>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</si>
  <si>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</si>
  <si>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</si>
  <si>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</si>
  <si>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</si>
  <si>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</si>
  <si>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</si>
  <si>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</si>
  <si>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</si>
  <si>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</si>
  <si>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</si>
  <si>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</si>
  <si>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</si>
  <si>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</si>
  <si>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</si>
  <si>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</si>
  <si>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</si>
  <si>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</si>
  <si>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</si>
  <si>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</si>
  <si>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</si>
  <si>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</si>
  <si>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</si>
  <si>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</si>
  <si>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</si>
  <si>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</si>
  <si>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</si>
  <si>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</si>
  <si>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</si>
  <si>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</si>
  <si>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</si>
  <si>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</si>
  <si>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</si>
  <si>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</si>
  <si>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</si>
  <si>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</si>
  <si>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</si>
  <si>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</si>
  <si>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</si>
  <si>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</si>
  <si>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</si>
  <si>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</si>
  <si>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</si>
  <si>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</si>
  <si>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</si>
  <si>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</si>
  <si>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</si>
  <si>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</si>
  <si>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</si>
  <si>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</si>
  <si>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</si>
  <si>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</si>
  <si>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</si>
  <si>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</si>
  <si>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</si>
  <si>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</si>
  <si>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</si>
  <si>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</si>
  <si>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</si>
  <si>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</si>
  <si>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</si>
  <si>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</si>
  <si>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</si>
  <si>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</si>
  <si>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</si>
  <si>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</si>
  <si>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</si>
  <si>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</si>
  <si>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</si>
  <si>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</si>
  <si>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</si>
  <si>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</si>
  <si>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</si>
  <si>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</si>
  <si>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</si>
  <si>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</si>
  <si>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</si>
  <si>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</si>
  <si>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</si>
  <si>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</si>
  <si>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</si>
  <si>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</si>
  <si>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</si>
  <si>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</si>
  <si>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</si>
  <si>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</si>
  <si>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</si>
  <si>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</si>
  <si>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</si>
  <si>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</si>
  <si>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</si>
  <si>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</si>
  <si>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</si>
  <si>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</si>
  <si>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</si>
  <si>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</si>
  <si>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</si>
  <si>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</si>
  <si>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</si>
  <si>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</si>
  <si>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</si>
  <si>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</si>
  <si>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</si>
  <si>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</si>
  <si>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</si>
  <si>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</si>
  <si>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</si>
  <si>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</si>
  <si>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</si>
  <si>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</si>
  <si>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</si>
  <si>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</si>
  <si>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</si>
  <si>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</si>
  <si>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</si>
  <si>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</si>
  <si>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</si>
  <si>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</si>
  <si>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</si>
  <si>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</si>
  <si>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</si>
  <si>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</si>
  <si>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</si>
  <si>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</si>
  <si>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</si>
  <si>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</si>
  <si>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</si>
  <si>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</si>
  <si>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</si>
  <si>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</si>
  <si>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</si>
  <si>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</si>
  <si>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</si>
  <si>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</si>
  <si>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</si>
  <si>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</si>
  <si>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</si>
  <si>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</si>
  <si>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</si>
  <si>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</si>
  <si>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</si>
  <si>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</si>
  <si>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</si>
  <si>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</si>
  <si>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</si>
  <si>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</si>
  <si>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</si>
  <si>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</si>
  <si>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</si>
  <si>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</si>
  <si>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</si>
  <si>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</si>
  <si>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</si>
  <si>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</si>
  <si>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</si>
  <si>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</si>
  <si>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</si>
  <si>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</si>
  <si>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</si>
  <si>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</si>
  <si>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</si>
  <si>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</si>
  <si>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</si>
  <si>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</si>
  <si>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</si>
  <si>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</si>
  <si>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</si>
  <si>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</si>
  <si>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</si>
  <si>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</si>
  <si>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</si>
  <si>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</si>
  <si>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</si>
  <si>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</si>
  <si>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</si>
  <si>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</si>
  <si>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</si>
  <si>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</si>
  <si>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</si>
  <si>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</si>
  <si>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</si>
  <si>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</si>
  <si>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</si>
  <si>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</si>
  <si>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</si>
  <si>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</si>
  <si>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</si>
  <si>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</si>
  <si>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</si>
  <si>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</si>
  <si>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</si>
  <si>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</si>
  <si>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</si>
  <si>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</si>
  <si>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</si>
  <si>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</si>
  <si>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</si>
  <si>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</si>
  <si>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</si>
  <si>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</si>
  <si>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</si>
  <si>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</si>
  <si>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</si>
  <si>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</si>
  <si>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</si>
  <si>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</si>
  <si>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</si>
  <si>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</si>
  <si>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</si>
  <si>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</si>
  <si>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</si>
  <si>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</si>
  <si>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</si>
  <si>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</si>
  <si>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</si>
  <si>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</si>
  <si>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</si>
  <si>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</si>
  <si>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</si>
  <si>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</si>
  <si>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</si>
  <si>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</si>
  <si>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</si>
  <si>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</si>
  <si>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</si>
  <si>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</si>
  <si>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</si>
  <si>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</si>
  <si>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</si>
  <si>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</si>
  <si>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</si>
  <si>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</si>
  <si>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</si>
  <si>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</si>
  <si>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</si>
  <si>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</si>
  <si>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</si>
  <si>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</si>
  <si>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</si>
  <si>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</si>
  <si>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</si>
  <si>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</si>
  <si>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</si>
  <si>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</si>
  <si>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</si>
  <si>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</si>
  <si>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</si>
  <si>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</si>
  <si>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</si>
  <si>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</si>
  <si>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</si>
  <si>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</si>
  <si>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</si>
  <si>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</si>
  <si>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</si>
  <si>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</si>
  <si>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</si>
  <si>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</si>
  <si>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</si>
  <si>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</si>
  <si>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</si>
  <si>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</si>
  <si>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</si>
  <si>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</si>
  <si>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</si>
  <si>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</si>
  <si>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</si>
  <si>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</si>
  <si>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</si>
  <si>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</si>
  <si>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</si>
  <si>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</si>
  <si>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</si>
  <si>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</si>
  <si>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</si>
  <si>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</si>
  <si>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</si>
  <si>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</si>
  <si>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</si>
  <si>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</si>
  <si>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</si>
  <si>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</si>
  <si>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</si>
  <si>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</si>
  <si>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</si>
  <si>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</si>
  <si>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</si>
  <si>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</si>
  <si>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</si>
  <si>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</si>
  <si>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</si>
  <si>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</si>
  <si>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</si>
  <si>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</si>
  <si>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</si>
  <si>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</si>
  <si>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</si>
  <si>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</si>
  <si>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</si>
  <si>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</si>
  <si>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</si>
  <si>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</si>
  <si>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</si>
  <si>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</si>
  <si>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</si>
  <si>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</si>
  <si>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</si>
  <si>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</si>
  <si>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</si>
  <si>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</si>
  <si>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</si>
  <si>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</si>
  <si>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</si>
  <si>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</si>
  <si>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</si>
  <si>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</si>
  <si>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</si>
  <si>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</si>
  <si>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</si>
  <si>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</si>
  <si>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</si>
  <si>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</si>
  <si>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</si>
  <si>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</si>
  <si>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</si>
  <si>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</si>
  <si>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</si>
  <si>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</si>
  <si>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</si>
  <si>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</si>
  <si>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</si>
  <si>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</si>
  <si>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</si>
  <si>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</si>
  <si>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</si>
  <si>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</si>
  <si>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</si>
  <si>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</si>
  <si>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</si>
  <si>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</si>
  <si>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</si>
  <si>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</si>
  <si>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</si>
  <si>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</si>
  <si>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</si>
  <si>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</si>
  <si>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</si>
  <si>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</si>
  <si>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</si>
  <si>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</si>
  <si>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</si>
  <si>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</si>
  <si>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</si>
  <si>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</si>
  <si>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</si>
  <si>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</si>
  <si>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</si>
  <si>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</si>
  <si>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</si>
  <si>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</si>
  <si>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</si>
  <si>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</si>
  <si>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</si>
  <si>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</si>
  <si>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</si>
  <si>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</si>
  <si>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</si>
  <si>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</si>
  <si>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</si>
  <si>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</si>
  <si>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</si>
  <si>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</si>
  <si>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</si>
  <si>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</si>
  <si>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</si>
  <si>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</si>
  <si>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</si>
  <si>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</si>
  <si>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</si>
  <si>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</si>
  <si>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</si>
  <si>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</si>
  <si>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</si>
  <si>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</si>
  <si>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</si>
  <si>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</si>
  <si>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</si>
  <si>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</si>
  <si>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</si>
  <si>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</si>
  <si>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</si>
  <si>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</si>
  <si>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</si>
  <si>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</si>
  <si>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</si>
  <si>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</si>
  <si>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</si>
  <si>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</si>
  <si>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</si>
  <si>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</si>
  <si>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</si>
  <si>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</si>
  <si>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</si>
  <si>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</si>
  <si>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</si>
  <si>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</si>
  <si>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</si>
  <si>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</si>
  <si>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</si>
  <si>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</si>
  <si>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</si>
  <si>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</si>
  <si>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</si>
  <si>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</si>
  <si>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</si>
  <si>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</si>
  <si>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</si>
  <si>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</si>
  <si>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</si>
  <si>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</si>
  <si>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</si>
  <si>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</si>
  <si>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</si>
  <si>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</si>
  <si>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</si>
  <si>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</si>
  <si>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</si>
  <si>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</si>
  <si>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</si>
  <si>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</si>
  <si>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</si>
  <si>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</si>
  <si>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</si>
  <si>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</si>
  <si>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</si>
  <si>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</si>
  <si>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</si>
  <si>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</si>
  <si>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</si>
  <si>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</si>
  <si>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</si>
  <si>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</si>
  <si>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</si>
  <si>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</si>
  <si>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</si>
  <si>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</si>
  <si>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</si>
  <si>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</si>
  <si>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</si>
  <si>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</si>
  <si>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</si>
  <si>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</si>
  <si>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</si>
  <si>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</si>
  <si>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</si>
  <si>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</si>
  <si>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</si>
  <si>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</si>
  <si>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</si>
  <si>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</si>
  <si>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</si>
  <si>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</si>
  <si>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</si>
  <si>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</si>
  <si>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</si>
  <si>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</si>
  <si>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</si>
  <si>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</si>
  <si>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</si>
  <si>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</si>
  <si>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</si>
  <si>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</si>
  <si>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</si>
  <si>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</si>
  <si>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</si>
  <si>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</si>
  <si>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</si>
  <si>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</si>
  <si>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</si>
  <si>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</si>
  <si>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</si>
  <si>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</si>
  <si>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</si>
  <si>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</si>
  <si>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</si>
  <si>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</si>
  <si>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</si>
  <si>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</si>
  <si>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</si>
  <si>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</si>
  <si>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</si>
  <si>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</si>
  <si>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</si>
  <si>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</si>
  <si>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</si>
  <si>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</si>
  <si>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</si>
  <si>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</si>
  <si>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</si>
  <si>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</si>
  <si>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</si>
  <si>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</si>
  <si>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</si>
  <si>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</si>
  <si>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</si>
  <si>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</si>
  <si>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</si>
  <si>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</si>
  <si>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</si>
  <si>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</si>
  <si>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</si>
  <si>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</si>
  <si>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</si>
  <si>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</si>
  <si>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</si>
  <si>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</si>
  <si>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</si>
  <si>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</si>
  <si>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</si>
  <si>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</si>
  <si>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</si>
  <si>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</si>
  <si>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</si>
  <si>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</si>
  <si>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</si>
  <si>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</si>
  <si>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</si>
  <si>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</si>
  <si>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</si>
  <si>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</si>
  <si>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</si>
  <si>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</si>
  <si>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</si>
  <si>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</si>
  <si>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</si>
  <si>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</si>
  <si>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</si>
  <si>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</si>
  <si>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</si>
  <si>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</si>
  <si>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</si>
  <si>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</si>
  <si>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</si>
  <si>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</si>
  <si>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</si>
  <si>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</si>
  <si>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</si>
  <si>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</si>
  <si>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</si>
  <si>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</si>
  <si>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</si>
  <si>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</si>
  <si>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</si>
  <si>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</si>
  <si>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</si>
  <si>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</si>
  <si>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</si>
  <si>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</si>
  <si>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</si>
  <si>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</si>
  <si>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</si>
  <si>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</si>
  <si>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</si>
  <si>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</si>
  <si>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</si>
  <si>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</si>
  <si>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</si>
  <si>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</si>
  <si>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</si>
  <si>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</si>
  <si>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</si>
  <si>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</si>
  <si>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</si>
  <si>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</si>
  <si>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</si>
  <si>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</si>
  <si>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</si>
  <si>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</si>
  <si>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</si>
  <si>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</si>
  <si>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</si>
  <si>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</si>
  <si>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</si>
  <si>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</si>
  <si>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</si>
  <si>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</si>
  <si>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</si>
  <si>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</si>
  <si>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</si>
  <si>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</si>
  <si>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</si>
  <si>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</si>
  <si>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</si>
  <si>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</si>
  <si>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</si>
  <si>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</si>
  <si>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</si>
  <si>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</si>
  <si>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</si>
  <si>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</si>
  <si>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</si>
  <si>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</si>
  <si>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</si>
  <si>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</si>
  <si>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</si>
  <si>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</si>
  <si>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</si>
  <si>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</si>
  <si>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</si>
  <si>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</si>
  <si>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</si>
  <si>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</si>
  <si>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</si>
  <si>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</si>
  <si>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</si>
  <si>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</si>
  <si>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</si>
  <si>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</si>
  <si>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</si>
  <si>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</si>
  <si>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</si>
  <si>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</si>
  <si>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</si>
  <si>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</si>
  <si>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</si>
  <si>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</si>
  <si>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</si>
  <si>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</si>
  <si>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</si>
  <si>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</si>
  <si>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</si>
  <si>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</si>
  <si>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</si>
  <si>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</si>
  <si>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</si>
  <si>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</si>
  <si>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</si>
  <si>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</si>
  <si>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</si>
  <si>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</si>
  <si>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</si>
  <si>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</si>
  <si>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</si>
  <si>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</si>
  <si>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</si>
  <si>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</si>
  <si>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</si>
  <si>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</si>
  <si>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</si>
  <si>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</si>
  <si>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</si>
  <si>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</si>
  <si>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</si>
  <si>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</si>
  <si>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</si>
  <si>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</si>
  <si>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</si>
  <si>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</si>
  <si>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</si>
  <si>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</si>
  <si>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</si>
  <si>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</si>
  <si>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</si>
  <si>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</si>
  <si>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</si>
  <si>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</si>
  <si>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</si>
  <si>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</si>
  <si>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</si>
  <si>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</si>
  <si>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</si>
  <si>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</si>
  <si>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</si>
  <si>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</si>
  <si>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</si>
  <si>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</si>
  <si>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</si>
  <si>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</si>
  <si>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</si>
  <si>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</si>
  <si>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</si>
  <si>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</si>
  <si>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</si>
  <si>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</si>
  <si>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</si>
  <si>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</si>
  <si>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</si>
  <si>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</si>
  <si>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</si>
  <si>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</si>
  <si>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</si>
  <si>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</si>
  <si>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</si>
  <si>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</si>
  <si>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</si>
  <si>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</si>
  <si>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</si>
  <si>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</si>
  <si>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</si>
  <si>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</si>
  <si>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</si>
  <si>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</si>
  <si>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</si>
  <si>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</si>
  <si>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</si>
  <si>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</si>
  <si>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</si>
  <si>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</si>
  <si>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</si>
  <si>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</si>
  <si>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</si>
  <si>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</si>
  <si>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</si>
  <si>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</si>
  <si>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</si>
  <si>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</si>
  <si>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</si>
  <si>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</si>
  <si>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</si>
  <si>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</si>
  <si>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</si>
  <si>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</si>
  <si>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</si>
  <si>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</si>
  <si>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</si>
  <si>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</si>
  <si>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</si>
  <si>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</si>
  <si>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</si>
  <si>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</si>
  <si>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</si>
  <si>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</si>
  <si>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</si>
  <si>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</si>
  <si>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</si>
  <si>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</si>
  <si>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</si>
  <si>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</si>
  <si>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</si>
  <si>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</si>
  <si>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</si>
  <si>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</si>
  <si>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</si>
  <si>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</si>
  <si>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</si>
  <si>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</si>
  <si>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</si>
  <si>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</si>
  <si>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</si>
  <si>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</si>
  <si>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</si>
  <si>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</si>
  <si>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</si>
  <si>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</si>
  <si>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</si>
  <si>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</si>
  <si>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</si>
  <si>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</si>
  <si>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</si>
  <si>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</si>
  <si>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</si>
  <si>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</si>
  <si>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</si>
  <si>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</si>
  <si>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</si>
  <si>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</si>
  <si>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</si>
  <si>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</si>
  <si>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</si>
  <si>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</si>
  <si>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</si>
  <si>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</si>
  <si>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</si>
  <si>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</si>
  <si>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</si>
  <si>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</si>
  <si>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</si>
  <si>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</si>
  <si>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</si>
  <si>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</si>
  <si>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</si>
  <si>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</si>
  <si>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</si>
  <si>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</si>
  <si>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</si>
  <si>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</si>
  <si>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</si>
  <si>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</si>
  <si>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</si>
  <si>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</si>
  <si>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</si>
  <si>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</si>
  <si>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</si>
  <si>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</si>
  <si>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</si>
  <si>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</si>
  <si>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</si>
  <si>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</si>
  <si>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</si>
  <si>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</si>
  <si>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</si>
  <si>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</si>
  <si>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</si>
  <si>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</si>
  <si>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</si>
  <si>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</si>
  <si>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</si>
  <si>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</si>
  <si>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</si>
  <si>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</si>
  <si>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</si>
  <si>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</si>
  <si>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</si>
  <si>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</si>
  <si>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</si>
  <si>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</si>
  <si>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</si>
  <si>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</si>
  <si>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</si>
  <si>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</si>
  <si>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</si>
  <si>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</si>
  <si>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</si>
  <si>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</si>
  <si>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</si>
  <si>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</si>
  <si>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</si>
  <si>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</si>
  <si>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</si>
  <si>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</si>
  <si>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</si>
  <si>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</si>
  <si>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</si>
  <si>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</si>
  <si>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</si>
  <si>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</si>
  <si>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</si>
  <si>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</si>
  <si>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</si>
  <si>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</si>
  <si>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</si>
  <si>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</si>
  <si>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</si>
  <si>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</si>
  <si>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</si>
  <si>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</si>
  <si>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</si>
  <si>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</si>
  <si>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</si>
  <si>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</si>
  <si>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</si>
  <si>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</si>
  <si>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</si>
  <si>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</si>
  <si>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</si>
  <si>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</si>
  <si>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</si>
  <si>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</si>
  <si>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</si>
  <si>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</si>
  <si>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</si>
  <si>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</si>
  <si>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</si>
  <si>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</si>
  <si>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</si>
  <si>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</si>
  <si>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</si>
  <si>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</si>
  <si>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</si>
  <si>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</si>
  <si>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</si>
  <si>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</si>
  <si>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</si>
  <si>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</si>
  <si>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</si>
  <si>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</si>
  <si>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</si>
  <si>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</si>
  <si>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</si>
  <si>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</si>
  <si>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</si>
  <si>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</si>
  <si>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</si>
  <si>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</si>
  <si>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</si>
  <si>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</si>
  <si>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</si>
  <si>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</si>
  <si>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</si>
  <si>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</si>
  <si>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</si>
  <si>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</si>
  <si>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</si>
  <si>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</si>
  <si>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</si>
  <si>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</si>
  <si>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</si>
  <si>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</si>
  <si>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</si>
  <si>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</si>
  <si>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</si>
  <si>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</si>
  <si>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</si>
  <si>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</si>
  <si>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</si>
  <si>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</si>
  <si>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</si>
  <si>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</si>
  <si>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</si>
  <si>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</si>
  <si>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</si>
  <si>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</si>
  <si>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</si>
  <si>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</si>
  <si>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</si>
  <si>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</si>
  <si>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</si>
  <si>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</si>
  <si>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</si>
  <si>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</si>
  <si>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</si>
  <si>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</si>
  <si>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</si>
  <si>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</si>
  <si>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</si>
  <si>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</si>
  <si>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</si>
  <si>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</si>
  <si>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</si>
  <si>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</si>
  <si>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</si>
  <si>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</si>
  <si>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</si>
  <si>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</si>
  <si>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</si>
  <si>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</si>
  <si>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</si>
  <si>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</si>
  <si>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</si>
  <si>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</si>
  <si>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</si>
  <si>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</si>
  <si>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</si>
  <si>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</si>
  <si>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</si>
  <si>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</si>
  <si>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</si>
  <si>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</si>
  <si>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</si>
  <si>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</si>
  <si>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</si>
  <si>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</si>
  <si>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</si>
  <si>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</si>
  <si>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</si>
  <si>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</si>
  <si>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</si>
  <si>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</si>
  <si>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</si>
  <si>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</si>
  <si>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</si>
  <si>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</si>
  <si>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</si>
  <si>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</si>
  <si>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</si>
  <si>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</si>
  <si>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</si>
  <si>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</si>
  <si>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</si>
  <si>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</si>
  <si>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</si>
  <si>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</si>
  <si>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</si>
  <si>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</si>
  <si>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</si>
  <si>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</si>
  <si>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</si>
  <si>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</si>
  <si>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</si>
  <si>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</si>
  <si>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</si>
  <si>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</si>
  <si>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</si>
  <si>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</si>
  <si>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</si>
  <si>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</si>
  <si>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</si>
  <si>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</si>
  <si>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</si>
  <si>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</si>
  <si>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</si>
  <si>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</si>
  <si>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</si>
  <si>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</si>
  <si>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</si>
  <si>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</si>
  <si>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</si>
  <si>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</si>
  <si>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</si>
  <si>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</si>
  <si>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</si>
  <si>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</si>
  <si>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</si>
  <si>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</si>
  <si>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</si>
  <si>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</si>
  <si>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</si>
  <si>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</si>
  <si>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</si>
  <si>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</si>
  <si>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</si>
  <si>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</si>
  <si>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</si>
  <si>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</si>
  <si>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</si>
  <si>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</si>
  <si>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</si>
  <si>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</si>
  <si>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</si>
  <si>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</si>
  <si>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</si>
  <si>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</si>
  <si>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</si>
  <si>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</si>
  <si>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</si>
  <si>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</si>
  <si>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</si>
  <si>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</si>
  <si>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</si>
  <si>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</si>
  <si>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</si>
  <si>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</si>
  <si>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</si>
  <si>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</si>
  <si>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</si>
  <si>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</si>
  <si>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</si>
  <si>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</si>
  <si>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</si>
  <si>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</si>
  <si>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</si>
  <si>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</si>
  <si>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</si>
  <si>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</si>
  <si>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</si>
  <si>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</si>
  <si>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</si>
  <si>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</si>
  <si>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</si>
  <si>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</si>
  <si>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</si>
  <si>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</si>
  <si>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</si>
  <si>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</si>
  <si>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</si>
  <si>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</si>
  <si>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</si>
  <si>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</si>
  <si>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</si>
  <si>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</si>
  <si>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</si>
  <si>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</si>
  <si>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</si>
  <si>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</si>
  <si>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</si>
  <si>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</si>
  <si>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</si>
  <si>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</si>
  <si>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</si>
  <si>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</si>
  <si>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</si>
  <si>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</si>
  <si>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</si>
  <si>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</si>
  <si>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</si>
  <si>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</si>
  <si>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</si>
  <si>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</si>
  <si>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</si>
  <si>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</si>
  <si>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</si>
  <si>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</si>
  <si>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</si>
  <si>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</si>
  <si>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</si>
  <si>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</si>
  <si>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</si>
  <si>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</si>
  <si>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</si>
  <si>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</si>
  <si>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</si>
  <si>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</si>
  <si>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</si>
  <si>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</si>
  <si>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</si>
  <si>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</si>
  <si>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</si>
  <si>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</si>
  <si>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</si>
  <si>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</si>
  <si>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</si>
  <si>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</si>
  <si>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</si>
  <si>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</si>
  <si>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</si>
  <si>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</si>
  <si>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</si>
  <si>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</si>
  <si>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</si>
  <si>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</si>
  <si>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</si>
  <si>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</si>
  <si>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</si>
  <si>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</si>
  <si>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</si>
  <si>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</si>
  <si>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</si>
  <si>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</si>
  <si>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</si>
  <si>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</si>
  <si>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</si>
  <si>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</si>
  <si>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</si>
  <si>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</si>
  <si>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</si>
  <si>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</si>
  <si>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</si>
  <si>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</si>
  <si>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</si>
  <si>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</si>
  <si>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</si>
  <si>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</si>
  <si>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</si>
  <si>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</si>
  <si>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</si>
  <si>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</si>
  <si>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</si>
  <si>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</si>
  <si>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</si>
  <si>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</si>
  <si>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</si>
  <si>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</si>
  <si>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</si>
  <si>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</si>
  <si>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</si>
  <si>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</si>
  <si>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</si>
  <si>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</si>
  <si>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</si>
  <si>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</si>
  <si>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</si>
  <si>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</si>
  <si>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</si>
  <si>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</si>
  <si>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</si>
  <si>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</si>
  <si>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</si>
  <si>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</si>
  <si>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</si>
  <si>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</si>
  <si>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</si>
  <si>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</si>
  <si>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</si>
  <si>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</si>
  <si>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</si>
  <si>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</si>
  <si>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</si>
  <si>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</si>
  <si>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</si>
  <si>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</si>
  <si>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</si>
  <si>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</si>
  <si>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</si>
  <si>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</si>
  <si>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</si>
  <si>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</si>
  <si>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</si>
  <si>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</si>
  <si>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</si>
  <si>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</si>
  <si>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</si>
  <si>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</si>
  <si>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</si>
  <si>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</si>
  <si>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</si>
  <si>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</si>
  <si>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</si>
  <si>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</si>
  <si>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</si>
  <si>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</si>
  <si>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</si>
  <si>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</si>
  <si>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</si>
  <si>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</si>
  <si>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</si>
  <si>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</si>
  <si>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</si>
  <si>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</si>
  <si>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</si>
  <si>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</si>
  <si>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</si>
  <si>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</si>
  <si>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</si>
  <si>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</si>
  <si>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</si>
  <si>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</si>
  <si>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</si>
  <si>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</si>
  <si>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</si>
  <si>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</si>
  <si>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</si>
  <si>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</si>
  <si>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</si>
  <si>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</si>
  <si>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</si>
  <si>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</si>
  <si>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</si>
  <si>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</si>
  <si>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</si>
  <si>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</si>
  <si>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</si>
  <si>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</si>
  <si>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</si>
  <si>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</si>
  <si>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</si>
  <si>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</si>
  <si>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</si>
  <si>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</si>
  <si>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</si>
  <si>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</si>
  <si>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</si>
  <si>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</si>
  <si>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</si>
  <si>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</si>
  <si>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</si>
  <si>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</si>
  <si>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</si>
  <si>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</si>
  <si>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</si>
  <si>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</si>
  <si>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</si>
  <si>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</si>
  <si>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</si>
  <si>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</si>
  <si>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</si>
  <si>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</si>
  <si>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</si>
  <si>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</si>
  <si>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</si>
  <si>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</si>
  <si>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</si>
  <si>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</si>
  <si>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</si>
  <si>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</si>
  <si>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</si>
  <si>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</si>
  <si>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</si>
  <si>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</si>
  <si>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</si>
  <si>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</si>
  <si>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</si>
  <si>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</si>
  <si>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</si>
  <si>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</si>
  <si>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</si>
  <si>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</si>
  <si>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</si>
  <si>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</si>
  <si>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</si>
  <si>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</si>
  <si>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</si>
  <si>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</si>
  <si>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</si>
  <si>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</si>
  <si>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</si>
  <si>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</si>
  <si>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</si>
  <si>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</si>
  <si>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</si>
  <si>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</si>
  <si>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</si>
  <si>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</si>
  <si>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</si>
  <si>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</si>
  <si>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</si>
  <si>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</si>
  <si>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</si>
  <si>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</si>
  <si>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</si>
  <si>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</si>
  <si>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</si>
  <si>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</si>
  <si>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</si>
  <si>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</si>
  <si>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</si>
  <si>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</si>
  <si>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</si>
  <si>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</si>
  <si>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</si>
  <si>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</si>
  <si>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</si>
  <si>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</si>
  <si>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</si>
  <si>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</si>
  <si>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</si>
  <si>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</si>
  <si>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</si>
  <si>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</si>
  <si>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</si>
  <si>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</si>
  <si>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</si>
  <si>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</si>
  <si>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</si>
  <si>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</si>
  <si>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</si>
  <si>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</si>
  <si>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</si>
  <si>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</si>
  <si>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</si>
  <si>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</si>
  <si>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</si>
  <si>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</si>
  <si>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</si>
  <si>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</si>
  <si>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</si>
  <si>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</si>
  <si>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</si>
  <si>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</si>
  <si>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</si>
  <si>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</si>
  <si>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</si>
  <si>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</si>
  <si>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</si>
  <si>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</si>
  <si>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</si>
  <si>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</si>
  <si>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</si>
  <si>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</si>
  <si>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</si>
  <si>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</si>
  <si>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</si>
  <si>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</si>
  <si>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</si>
  <si>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</si>
  <si>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</si>
  <si>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</si>
  <si>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</si>
  <si>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</si>
  <si>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</si>
  <si>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</si>
  <si>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</si>
  <si>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</si>
  <si>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</si>
  <si>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</si>
  <si>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</si>
  <si>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</si>
  <si>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</si>
  <si>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</si>
  <si>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</si>
  <si>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</si>
  <si>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</si>
  <si>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</si>
  <si>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</si>
  <si>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</si>
  <si>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</si>
  <si>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</si>
  <si>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</si>
  <si>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</si>
  <si>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</si>
  <si>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</si>
  <si>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</si>
  <si>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</si>
  <si>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</si>
  <si>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</si>
  <si>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</si>
  <si>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</si>
  <si>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</si>
  <si>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</si>
  <si>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</si>
  <si>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</si>
  <si>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</si>
  <si>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</si>
  <si>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</si>
  <si>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</si>
  <si>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</si>
  <si>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</si>
  <si>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</si>
  <si>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</si>
  <si>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</si>
  <si>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</si>
  <si>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</si>
  <si>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</si>
  <si>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</si>
  <si>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</si>
  <si>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</si>
  <si>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</si>
  <si>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</si>
  <si>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</si>
  <si>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</si>
  <si>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</si>
  <si>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</si>
  <si>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</si>
  <si>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</si>
  <si>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</si>
  <si>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</si>
  <si>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</si>
  <si>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</si>
  <si>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</si>
  <si>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</si>
  <si>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</si>
  <si>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</si>
  <si>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</si>
  <si>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</si>
  <si>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</si>
  <si>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</si>
  <si>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</si>
  <si>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</si>
  <si>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</si>
  <si>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</si>
  <si>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</si>
  <si>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</si>
  <si>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</si>
  <si>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</si>
  <si>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</si>
  <si>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</si>
  <si>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</si>
  <si>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</si>
  <si>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</si>
  <si>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</si>
  <si>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</si>
  <si>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</si>
  <si>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</si>
  <si>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</si>
  <si>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</si>
  <si>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</si>
  <si>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</si>
  <si>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</si>
  <si>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</si>
  <si>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</si>
  <si>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</si>
  <si>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</si>
  <si>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</si>
  <si>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</si>
  <si>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</si>
  <si>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</si>
  <si>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</si>
  <si>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</si>
  <si>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</si>
  <si>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</si>
  <si>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</si>
  <si>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</si>
  <si>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</si>
  <si>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</si>
  <si>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</si>
  <si>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</si>
  <si>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</si>
  <si>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</si>
  <si>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</si>
  <si>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</si>
  <si>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</si>
  <si>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</si>
  <si>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</si>
  <si>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</si>
  <si>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</si>
  <si>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</si>
  <si>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</si>
  <si>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</si>
  <si>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</si>
  <si>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</si>
  <si>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</si>
  <si>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</si>
  <si>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</si>
  <si>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</si>
  <si>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</si>
  <si>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</si>
  <si>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</si>
  <si>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</si>
  <si>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</si>
  <si>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</si>
  <si>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</si>
  <si>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</si>
  <si>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</si>
  <si>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</si>
  <si>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</si>
  <si>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</si>
  <si>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</si>
  <si>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</si>
  <si>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</si>
  <si>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</si>
  <si>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</si>
  <si>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</si>
  <si>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</si>
  <si>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</si>
  <si>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</si>
  <si>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</si>
  <si>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</si>
  <si>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</si>
  <si>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</si>
  <si>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</si>
  <si>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</si>
  <si>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</si>
  <si>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</si>
  <si>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</si>
  <si>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</si>
  <si>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</si>
  <si>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</si>
  <si>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</si>
  <si>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</si>
  <si>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</si>
  <si>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</si>
  <si>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</si>
  <si>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</si>
  <si>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</si>
  <si>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</si>
  <si>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</si>
  <si>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</si>
  <si>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</si>
  <si>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</si>
  <si>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</si>
  <si>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</si>
  <si>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</si>
  <si>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</si>
  <si>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</si>
  <si>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</si>
  <si>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</si>
  <si>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</si>
  <si>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</si>
  <si>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</si>
  <si>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</si>
  <si>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</si>
  <si>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</si>
  <si>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</si>
  <si>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</si>
  <si>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</si>
  <si>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</si>
  <si>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</si>
  <si>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</si>
  <si>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</si>
  <si>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</si>
  <si>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</si>
  <si>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</si>
  <si>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</si>
  <si>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</si>
  <si>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</si>
  <si>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</si>
  <si>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</si>
  <si>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</si>
  <si>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</si>
  <si>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</si>
  <si>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</si>
  <si>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</si>
  <si>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</si>
  <si>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</si>
  <si>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</si>
  <si>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</si>
  <si>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</si>
  <si>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</si>
  <si>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</si>
  <si>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</si>
  <si>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</si>
  <si>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</si>
  <si>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</si>
  <si>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</si>
  <si>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</si>
  <si>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</si>
  <si>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</si>
  <si>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</si>
  <si>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</si>
  <si>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</si>
  <si>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</si>
  <si>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</si>
  <si>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</si>
  <si>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</si>
  <si>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</si>
  <si>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</si>
  <si>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</si>
  <si>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</si>
  <si>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</si>
  <si>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</si>
  <si>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</si>
  <si>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</si>
  <si>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</si>
  <si>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</si>
  <si>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</si>
  <si>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</si>
  <si>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</si>
  <si>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</si>
  <si>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</si>
  <si>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</si>
  <si>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</si>
  <si>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</si>
  <si>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</si>
  <si>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</si>
  <si>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</si>
  <si>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</si>
  <si>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</si>
  <si>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</si>
  <si>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</si>
  <si>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</si>
  <si>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</si>
  <si>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</si>
  <si>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</si>
  <si>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</si>
  <si>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</si>
  <si>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</si>
  <si>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</si>
  <si>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</si>
  <si>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</si>
  <si>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</si>
  <si>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</si>
  <si>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</si>
  <si>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</si>
  <si>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</si>
  <si>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</si>
  <si>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</si>
  <si>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</si>
  <si>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</si>
  <si>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</si>
  <si>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</si>
  <si>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</si>
  <si>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</si>
  <si>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</si>
  <si>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</si>
  <si>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</si>
  <si>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</si>
  <si>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</si>
  <si>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</si>
  <si>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</si>
  <si>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</si>
  <si>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</si>
  <si>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</si>
  <si>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</si>
  <si>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</si>
  <si>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</si>
  <si>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</si>
  <si>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</si>
  <si>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</si>
  <si>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</si>
  <si>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</si>
  <si>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</si>
  <si>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</si>
  <si>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</si>
  <si>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</si>
  <si>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</si>
  <si>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</si>
  <si>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</si>
  <si>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</si>
  <si>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</si>
  <si>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</si>
  <si>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</si>
  <si>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</si>
  <si>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</si>
  <si>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</si>
  <si>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</si>
  <si>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</si>
  <si>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</si>
  <si>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</si>
  <si>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</si>
  <si>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</si>
  <si>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</si>
  <si>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</si>
  <si>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</si>
  <si>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</si>
  <si>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</si>
  <si>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</si>
  <si>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</si>
  <si>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</si>
  <si>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</si>
  <si>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</si>
  <si>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</si>
  <si>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</si>
  <si>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</si>
  <si>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</si>
  <si>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</si>
  <si>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</si>
  <si>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</si>
  <si>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</si>
  <si>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</si>
  <si>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</si>
  <si>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</si>
  <si>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</si>
  <si>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</si>
  <si>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</si>
  <si>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</si>
  <si>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</si>
  <si>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</si>
  <si>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</si>
  <si>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</si>
  <si>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</si>
  <si>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</si>
  <si>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</si>
  <si>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</si>
  <si>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</si>
  <si>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</si>
  <si>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</si>
  <si>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</si>
  <si>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</si>
  <si>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</si>
  <si>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</si>
  <si>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</si>
  <si>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</si>
  <si>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</si>
  <si>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</si>
  <si>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</si>
  <si>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</si>
  <si>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</si>
  <si>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</si>
  <si>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</si>
  <si>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</si>
  <si>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</si>
  <si>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</si>
  <si>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</si>
  <si>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</si>
  <si>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</si>
  <si>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</si>
  <si>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</si>
  <si>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</si>
  <si>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</si>
  <si>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</si>
  <si>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</si>
  <si>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</si>
  <si>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</si>
  <si>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</si>
  <si>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</si>
  <si>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</si>
  <si>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</si>
  <si>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</si>
  <si>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</si>
  <si>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</si>
  <si>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</si>
  <si>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</si>
  <si>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</si>
  <si>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</si>
  <si>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</si>
  <si>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</si>
  <si>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</si>
  <si>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</si>
  <si>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</si>
  <si>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</si>
  <si>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</si>
  <si>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</si>
  <si>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</si>
  <si>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</si>
  <si>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</si>
  <si>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</si>
  <si>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</si>
  <si>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</si>
  <si>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</si>
  <si>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</si>
  <si>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</si>
  <si>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</si>
  <si>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</si>
  <si>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</si>
  <si>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</si>
  <si>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</si>
  <si>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</si>
  <si>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</si>
  <si>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</si>
  <si>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</si>
  <si>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</si>
  <si>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</si>
  <si>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</si>
  <si>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</si>
  <si>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</si>
  <si>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</si>
  <si>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</si>
  <si>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</si>
  <si>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</si>
  <si>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</si>
  <si>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</si>
  <si>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</si>
  <si>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</si>
  <si>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</si>
  <si>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</si>
  <si>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</si>
  <si>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</si>
  <si>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</si>
  <si>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</si>
  <si>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</si>
  <si>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</si>
  <si>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</si>
  <si>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</si>
  <si>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</si>
  <si>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</si>
  <si>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</si>
  <si>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</si>
  <si>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</si>
  <si>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</si>
  <si>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</si>
  <si>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</si>
  <si>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</si>
  <si>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</si>
  <si>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</si>
  <si>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</si>
  <si>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</si>
  <si>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</si>
  <si>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</si>
  <si>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</si>
  <si>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</si>
  <si>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</si>
  <si>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</si>
  <si>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</si>
  <si>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</si>
  <si>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</si>
  <si>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</si>
  <si>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</si>
  <si>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</si>
  <si>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</si>
  <si>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</si>
  <si>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</si>
  <si>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</si>
  <si>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</si>
  <si>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</si>
  <si>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</si>
  <si>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</si>
  <si>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</si>
  <si>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</si>
  <si>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</si>
  <si>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</si>
  <si>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</si>
  <si>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</si>
  <si>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</si>
  <si>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</si>
  <si>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</si>
  <si>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</si>
  <si>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</si>
  <si>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</si>
  <si>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</si>
  <si>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</si>
  <si>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</si>
  <si>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</si>
  <si>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</si>
  <si>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</si>
  <si>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</si>
  <si>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</si>
  <si>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</si>
  <si>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</si>
  <si>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</si>
  <si>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</si>
  <si>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</si>
  <si>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</si>
  <si>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</si>
  <si>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</si>
  <si>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</si>
  <si>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</si>
  <si>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</si>
  <si>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</si>
  <si>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</si>
  <si>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</si>
  <si>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</si>
  <si>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</si>
  <si>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</si>
  <si>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</si>
  <si>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</si>
  <si>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</si>
  <si>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</si>
  <si>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</si>
  <si>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</si>
  <si>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</si>
  <si>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</si>
  <si>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</si>
  <si>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</si>
  <si>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</si>
  <si>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</si>
  <si>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</si>
  <si>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</si>
  <si>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</si>
  <si>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</si>
  <si>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</si>
  <si>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</si>
  <si>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</si>
  <si>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</si>
  <si>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</si>
  <si>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</si>
  <si>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</si>
  <si>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</si>
  <si>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</si>
  <si>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</si>
  <si>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</si>
  <si>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</si>
  <si>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</si>
  <si>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</si>
  <si>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</si>
  <si>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</si>
  <si>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</si>
  <si>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</si>
  <si>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</si>
  <si>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</si>
  <si>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</si>
  <si>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</si>
  <si>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</si>
  <si>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</si>
  <si>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</si>
  <si>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</si>
  <si>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</si>
  <si>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</si>
  <si>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</si>
  <si>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</si>
  <si>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</si>
  <si>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</si>
  <si>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</si>
  <si>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</si>
  <si>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</si>
  <si>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</si>
  <si>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</si>
  <si>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</si>
  <si>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</si>
  <si>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</si>
  <si>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</si>
  <si>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</si>
  <si>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</si>
  <si>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</si>
  <si>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</si>
  <si>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</si>
  <si>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</si>
  <si>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</si>
  <si>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</si>
  <si>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</si>
  <si>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</si>
  <si>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</si>
  <si>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</si>
  <si>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</si>
  <si>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</si>
  <si>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</si>
  <si>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</si>
  <si>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</si>
  <si>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</si>
  <si>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</si>
  <si>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</si>
  <si>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</si>
  <si>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</si>
  <si>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</si>
  <si>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</si>
  <si>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</si>
  <si>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</si>
  <si>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</si>
  <si>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</si>
  <si>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</si>
  <si>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</si>
  <si>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</si>
  <si>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</si>
  <si>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</si>
  <si>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</si>
  <si>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</si>
  <si>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</si>
  <si>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</si>
  <si>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</si>
  <si>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</si>
  <si>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</si>
  <si>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</si>
  <si>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</si>
  <si>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</si>
  <si>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</si>
  <si>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</si>
  <si>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</si>
  <si>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</si>
  <si>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</si>
  <si>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</si>
  <si>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</si>
  <si>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</si>
  <si>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</si>
  <si>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</si>
  <si>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</si>
  <si>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</si>
  <si>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</si>
  <si>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</si>
  <si>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</si>
  <si>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</si>
  <si>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</si>
  <si>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</si>
  <si>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</si>
  <si>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</si>
  <si>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</si>
  <si>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</si>
  <si>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</si>
  <si>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</si>
  <si>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</si>
  <si>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</si>
  <si>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</si>
  <si>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</si>
  <si>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</si>
  <si>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</si>
  <si>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</si>
  <si>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</si>
  <si>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</si>
  <si>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</si>
  <si>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</si>
  <si>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</si>
  <si>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</si>
  <si>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</si>
  <si>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</si>
  <si>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</si>
  <si>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</si>
  <si>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</si>
  <si>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</si>
  <si>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</si>
  <si>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</si>
  <si>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</si>
  <si>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</si>
  <si>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</si>
  <si>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</si>
  <si>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</si>
  <si>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</si>
  <si>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</si>
  <si>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</si>
  <si>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</si>
  <si>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</si>
  <si>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</si>
  <si>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</si>
  <si>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</si>
  <si>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</si>
  <si>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</si>
  <si>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</si>
  <si>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</si>
  <si>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</si>
  <si>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</si>
  <si>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</si>
  <si>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</si>
  <si>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</si>
  <si>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</si>
  <si>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</si>
  <si>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</si>
  <si>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</si>
  <si>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</si>
  <si>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</si>
  <si>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</si>
  <si>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</si>
  <si>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</si>
  <si>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</si>
  <si>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</si>
  <si>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</si>
  <si>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</si>
  <si>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</si>
  <si>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</si>
  <si>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</si>
  <si>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</si>
  <si>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</si>
  <si>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</si>
  <si>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</si>
  <si>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</si>
  <si>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</si>
  <si>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</si>
  <si>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</si>
  <si>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</si>
  <si>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</si>
  <si>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</si>
  <si>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</si>
  <si>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</si>
  <si>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</si>
  <si>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</si>
  <si>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</si>
  <si>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</si>
  <si>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</si>
  <si>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</si>
  <si>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</si>
  <si>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</si>
  <si>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</si>
  <si>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</si>
  <si>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</si>
  <si>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</si>
  <si>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</si>
  <si>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</si>
  <si>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</si>
  <si>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</si>
  <si>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</si>
  <si>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</si>
  <si>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</si>
  <si>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</si>
  <si>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</si>
  <si>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</si>
  <si>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</si>
  <si>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</si>
  <si>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</si>
  <si>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</si>
  <si>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</si>
  <si>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</si>
  <si>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</si>
  <si>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</si>
  <si>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</si>
  <si>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</si>
  <si>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</si>
  <si>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</si>
  <si>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</si>
  <si>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</si>
  <si>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</si>
  <si>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</si>
  <si>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</si>
  <si>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</si>
  <si>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</si>
  <si>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</si>
  <si>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</si>
  <si>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</si>
  <si>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</si>
  <si>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</si>
  <si>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</si>
  <si>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</si>
  <si>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</si>
  <si>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</si>
  <si>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</si>
  <si>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</si>
  <si>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</si>
  <si>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</si>
  <si>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</si>
  <si>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</si>
  <si>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</si>
  <si>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</si>
  <si>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</si>
  <si>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</si>
  <si>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</si>
  <si>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</si>
  <si>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</si>
  <si>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</si>
  <si>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</si>
  <si>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</si>
  <si>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</si>
  <si>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</si>
  <si>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</si>
  <si>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</si>
  <si>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</si>
  <si>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</si>
  <si>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</si>
  <si>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</si>
  <si>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</si>
  <si>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</si>
  <si>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</si>
  <si>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</si>
  <si>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</si>
  <si>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</si>
  <si>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</si>
  <si>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</si>
  <si>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</si>
  <si>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</si>
  <si>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</si>
  <si>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</si>
  <si>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</si>
  <si>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</si>
  <si>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</si>
  <si>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</si>
  <si>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</si>
  <si>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</si>
  <si>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</si>
  <si>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</si>
  <si>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</si>
  <si>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</si>
  <si>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</si>
  <si>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</si>
  <si>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</si>
  <si>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</si>
  <si>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</si>
  <si>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</si>
  <si>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</si>
  <si>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</si>
  <si>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</si>
  <si>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</si>
  <si>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</si>
  <si>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</si>
  <si>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</si>
  <si>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</si>
  <si>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</si>
  <si>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</si>
  <si>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</si>
  <si>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</si>
  <si>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</si>
  <si>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</si>
  <si>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</si>
  <si>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</si>
  <si>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</si>
  <si>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</si>
  <si>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</si>
  <si>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</si>
  <si>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</si>
  <si>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</si>
  <si>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</si>
  <si>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</si>
  <si>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</si>
  <si>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</si>
  <si>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</si>
  <si>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</si>
  <si>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</si>
  <si>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</si>
  <si>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</si>
  <si>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</si>
  <si>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</si>
  <si>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</si>
  <si>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</si>
  <si>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</si>
  <si>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</si>
  <si>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</si>
  <si>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</si>
  <si>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</si>
  <si>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</si>
  <si>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</si>
  <si>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</si>
  <si>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</si>
  <si>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</si>
  <si>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</si>
  <si>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</si>
  <si>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</si>
  <si>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</si>
  <si>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</si>
  <si>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</si>
  <si>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</si>
  <si>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</si>
  <si>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</si>
  <si>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</si>
  <si>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</si>
  <si>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</si>
  <si>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</si>
  <si>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</si>
  <si>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</si>
  <si>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</si>
  <si>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</si>
  <si>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</si>
  <si>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</si>
  <si>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</si>
  <si>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</si>
  <si>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</si>
  <si>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</si>
  <si>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</si>
  <si>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</si>
  <si>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</si>
  <si>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</si>
  <si>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</si>
  <si>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</si>
  <si>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</si>
  <si>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</si>
  <si>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</si>
  <si>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</si>
  <si>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</si>
  <si>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</si>
  <si>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</si>
  <si>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</si>
  <si>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</si>
  <si>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</si>
  <si>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</si>
  <si>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</si>
  <si>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</si>
  <si>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</si>
  <si>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</si>
  <si>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</si>
  <si>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</si>
  <si>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</si>
  <si>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</si>
  <si>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</si>
  <si>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</si>
  <si>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</si>
  <si>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</si>
  <si>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</si>
  <si>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</si>
  <si>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</si>
  <si>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</si>
  <si>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</si>
  <si>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</si>
  <si>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</si>
  <si>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</si>
  <si>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</si>
  <si>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</si>
  <si>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</si>
  <si>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</si>
  <si>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</si>
  <si>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</si>
  <si>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</si>
  <si>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</si>
  <si>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</si>
  <si>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</si>
  <si>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</si>
  <si>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</si>
  <si>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</si>
  <si>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</si>
  <si>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</si>
  <si>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</si>
  <si>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</si>
  <si>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</si>
  <si>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</si>
  <si>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</si>
  <si>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</si>
  <si>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</si>
  <si>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</si>
  <si>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</si>
  <si>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</si>
  <si>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</si>
  <si>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</si>
  <si>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</si>
  <si>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</si>
  <si>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</si>
  <si>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</si>
  <si>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</si>
  <si>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</si>
  <si>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</si>
  <si>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</si>
  <si>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</si>
  <si>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</si>
  <si>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</si>
  <si>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</si>
  <si>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</si>
  <si>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</si>
  <si>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</si>
  <si>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</si>
  <si>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</si>
  <si>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</si>
  <si>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</si>
  <si>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</si>
  <si>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</si>
  <si>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</si>
  <si>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</si>
  <si>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</si>
  <si>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</si>
  <si>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</si>
  <si>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</si>
  <si>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</si>
  <si>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</si>
  <si>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</si>
  <si>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</si>
  <si>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</si>
  <si>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</si>
  <si>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</si>
  <si>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</si>
  <si>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</si>
  <si>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</si>
  <si>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</si>
  <si>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</si>
  <si>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</si>
  <si>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</si>
  <si>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</si>
  <si>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</si>
  <si>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</si>
  <si>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</si>
  <si>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</si>
  <si>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</si>
  <si>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</si>
  <si>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</si>
  <si>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</si>
  <si>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</si>
  <si>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</si>
  <si>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</si>
  <si>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</si>
  <si>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</si>
  <si>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</si>
  <si>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</si>
  <si>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</si>
  <si>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</si>
  <si>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</si>
  <si>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</si>
  <si>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</si>
  <si>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</si>
  <si>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</si>
  <si>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</si>
  <si>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</si>
  <si>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</si>
  <si>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</si>
  <si>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</si>
  <si>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</si>
  <si>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</si>
  <si>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</si>
  <si>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</si>
  <si>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</si>
  <si>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</si>
  <si>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</si>
  <si>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</si>
  <si>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</si>
  <si>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</si>
  <si>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</si>
  <si>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</si>
  <si>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</si>
  <si>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</si>
  <si>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</si>
  <si>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</si>
  <si>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</si>
  <si>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</si>
  <si>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</si>
  <si>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</si>
  <si>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</si>
  <si>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</si>
  <si>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</si>
  <si>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</si>
  <si>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</si>
  <si>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</si>
  <si>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</si>
  <si>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</si>
  <si>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</si>
  <si>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</si>
  <si>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</si>
  <si>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</si>
  <si>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</si>
  <si>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</si>
  <si>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</si>
  <si>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</si>
  <si>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</si>
  <si>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</si>
  <si>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</si>
  <si>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</si>
  <si>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</si>
  <si>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</si>
  <si>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</si>
  <si>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</si>
  <si>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</si>
  <si>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</si>
  <si>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</si>
  <si>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</si>
  <si>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</si>
  <si>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</si>
  <si>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</si>
  <si>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</si>
  <si>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</si>
  <si>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</si>
  <si>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</si>
  <si>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</si>
  <si>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</si>
  <si>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</si>
  <si>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</si>
  <si>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</si>
  <si>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</si>
  <si>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</si>
  <si>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</si>
  <si>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</si>
  <si>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</si>
  <si>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</si>
  <si>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</si>
  <si>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</si>
  <si>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</si>
  <si>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</si>
  <si>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</si>
  <si>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</si>
  <si>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</si>
  <si>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</si>
  <si>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</si>
  <si>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</si>
  <si>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</si>
  <si>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</si>
  <si>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</si>
  <si>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</si>
  <si>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</si>
  <si>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</si>
  <si>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</si>
  <si>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</si>
  <si>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</si>
  <si>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</si>
  <si>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</si>
  <si>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</si>
  <si>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</si>
  <si>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</si>
  <si>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</si>
  <si>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</si>
  <si>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</si>
  <si>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</si>
  <si>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</si>
  <si>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</si>
  <si>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</si>
  <si>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</si>
  <si>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</si>
  <si>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</si>
  <si>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</si>
  <si>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</si>
  <si>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</si>
  <si>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</si>
  <si>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</si>
  <si>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</si>
  <si>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</si>
  <si>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</si>
  <si>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</si>
  <si>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</si>
  <si>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</si>
  <si>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</si>
  <si>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</si>
  <si>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</si>
  <si>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</si>
  <si>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</si>
  <si>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</si>
  <si>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</si>
  <si>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</si>
  <si>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</si>
  <si>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</si>
  <si>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</si>
  <si>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</si>
  <si>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</si>
  <si>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</si>
  <si>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</si>
  <si>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</si>
  <si>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</si>
  <si>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</si>
  <si>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</si>
  <si>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</si>
  <si>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</si>
  <si>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</si>
  <si>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</si>
  <si>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</si>
  <si>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</si>
  <si>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</si>
  <si>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</si>
  <si>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</si>
  <si>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</si>
  <si>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</si>
  <si>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</si>
  <si>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</si>
  <si>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</si>
  <si>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</si>
  <si>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</si>
  <si>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</si>
  <si>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</si>
  <si>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</si>
  <si>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</si>
  <si>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</si>
  <si>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</si>
  <si>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</si>
  <si>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</si>
  <si>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</si>
  <si>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</si>
  <si>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</si>
  <si>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</si>
  <si>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</si>
  <si>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</si>
  <si>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</si>
  <si>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</si>
  <si>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</si>
  <si>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</si>
  <si>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</si>
  <si>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</si>
  <si>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</si>
  <si>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</si>
  <si>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</si>
  <si>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</si>
  <si>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</si>
  <si>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</si>
  <si>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</si>
  <si>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</si>
  <si>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</si>
  <si>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</si>
  <si>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</si>
  <si>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</si>
  <si>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</si>
  <si>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</si>
  <si>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</si>
  <si>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</si>
  <si>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</si>
  <si>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</si>
  <si>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</si>
  <si>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</si>
  <si>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</si>
  <si>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</si>
  <si>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</si>
  <si>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</si>
  <si>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</si>
  <si>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</si>
  <si>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</si>
  <si>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</si>
  <si>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</si>
  <si>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</si>
  <si>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</si>
  <si>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</si>
  <si>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</si>
  <si>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</si>
  <si>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</si>
  <si>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</si>
  <si>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</si>
  <si>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</si>
  <si>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</si>
  <si>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</si>
  <si>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</si>
  <si>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</si>
  <si>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</si>
  <si>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</si>
  <si>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</si>
  <si>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</si>
  <si>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</si>
  <si>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</si>
  <si>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</si>
  <si>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</si>
  <si>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</si>
  <si>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</si>
  <si>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</si>
  <si>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</si>
  <si>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</si>
  <si>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</si>
  <si>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</si>
  <si>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</si>
  <si>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</si>
  <si>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</si>
  <si>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</si>
  <si>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</si>
  <si>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</si>
  <si>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</si>
  <si>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</si>
  <si>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</si>
  <si>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</si>
  <si>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</si>
  <si>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</si>
  <si>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</si>
  <si>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</si>
  <si>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</si>
  <si>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</si>
  <si>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</si>
  <si>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</si>
  <si>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</si>
  <si>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</si>
  <si>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</si>
  <si>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</si>
  <si>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</si>
  <si>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</si>
  <si>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</si>
  <si>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</si>
  <si>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</si>
  <si>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</si>
  <si>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</si>
  <si>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</si>
  <si>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</si>
  <si>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</si>
  <si>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</si>
  <si>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</si>
  <si>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</si>
  <si>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</si>
  <si>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</si>
  <si>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</si>
  <si>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</si>
  <si>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</si>
  <si>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</si>
  <si>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</si>
  <si>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</si>
  <si>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</si>
  <si>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</si>
  <si>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</si>
  <si>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</si>
  <si>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</si>
  <si>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</si>
  <si>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</si>
  <si>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</si>
  <si>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</si>
  <si>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</si>
  <si>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</si>
  <si>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</si>
  <si>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</si>
  <si>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</si>
  <si>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</si>
  <si>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</si>
  <si>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</si>
  <si>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</si>
  <si>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</si>
  <si>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</si>
  <si>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</si>
  <si>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</si>
  <si>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</si>
  <si>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</si>
  <si>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</si>
  <si>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</si>
  <si>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</si>
  <si>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</si>
  <si>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</si>
  <si>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</si>
  <si>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</si>
  <si>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</si>
  <si>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</si>
  <si>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</si>
  <si>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</si>
  <si>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</si>
  <si>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</si>
  <si>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</si>
  <si>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</si>
  <si>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</si>
  <si>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</si>
  <si>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</si>
  <si>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</si>
  <si>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</si>
  <si>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</si>
  <si>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</si>
  <si>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</si>
  <si>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</si>
  <si>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</si>
  <si>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</si>
  <si>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</si>
  <si>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</si>
  <si>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</si>
  <si>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</si>
  <si>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</si>
  <si>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</si>
  <si>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</si>
  <si>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</si>
  <si>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</si>
  <si>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</si>
  <si>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</si>
  <si>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</si>
  <si>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</si>
  <si>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</si>
  <si>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</si>
  <si>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</si>
  <si>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</si>
  <si>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</si>
  <si>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</si>
  <si>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</si>
  <si>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</si>
  <si>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</si>
  <si>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</si>
  <si>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</si>
  <si>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</si>
  <si>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</si>
  <si>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</si>
  <si>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</si>
  <si>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</si>
  <si>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</si>
  <si>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</si>
  <si>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</si>
  <si>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</si>
  <si>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</si>
  <si>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</si>
  <si>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</si>
  <si>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</si>
  <si>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</si>
  <si>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</si>
  <si>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</si>
  <si>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</si>
  <si>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</si>
  <si>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</si>
  <si>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</si>
  <si>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</si>
  <si>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</si>
  <si>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</si>
  <si>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</si>
  <si>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</si>
  <si>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</si>
  <si>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</si>
  <si>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</si>
  <si>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</si>
  <si>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</si>
  <si>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</si>
  <si>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</si>
  <si>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</si>
  <si>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</si>
  <si>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</si>
  <si>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</si>
  <si>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</si>
  <si>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</si>
  <si>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</si>
  <si>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</si>
  <si>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</si>
  <si>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</si>
  <si>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</si>
  <si>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</si>
  <si>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</si>
  <si>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</si>
  <si>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</si>
  <si>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</si>
  <si>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</si>
  <si>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</si>
  <si>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</si>
  <si>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</si>
  <si>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</si>
  <si>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</si>
  <si>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</si>
  <si>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</si>
  <si>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</si>
  <si>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</si>
  <si>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</si>
  <si>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</si>
  <si>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</si>
  <si>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</si>
  <si>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</si>
  <si>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</si>
  <si>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</si>
  <si>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</si>
  <si>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</si>
  <si>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</si>
  <si>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</si>
  <si>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</si>
  <si>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</si>
  <si>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</si>
  <si>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</si>
  <si>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</si>
  <si>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</si>
  <si>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</si>
  <si>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</si>
  <si>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</si>
  <si>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</si>
  <si>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</si>
  <si>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</si>
  <si>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</si>
  <si>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</si>
  <si>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</si>
  <si>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</si>
  <si>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</si>
  <si>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</si>
  <si>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</si>
  <si>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</si>
  <si>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</si>
  <si>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</si>
  <si>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</si>
  <si>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</si>
  <si>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</si>
  <si>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</si>
  <si>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</si>
  <si>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</si>
  <si>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</si>
  <si>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</si>
  <si>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</si>
  <si>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</si>
  <si>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</si>
  <si>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</si>
  <si>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</si>
  <si>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</si>
  <si>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</si>
  <si>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</si>
  <si>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</si>
  <si>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</si>
  <si>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</si>
  <si>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</si>
  <si>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</si>
  <si>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</si>
  <si>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</si>
  <si>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</si>
  <si>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</si>
  <si>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</si>
  <si>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</si>
  <si>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</si>
  <si>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</si>
  <si>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</si>
  <si>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</si>
  <si>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</si>
  <si>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</si>
  <si>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</si>
  <si>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</si>
  <si>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</si>
  <si>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</si>
  <si>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</si>
  <si>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</si>
  <si>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</si>
  <si>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</si>
  <si>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</si>
  <si>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</si>
  <si>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</si>
  <si>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</si>
  <si>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</si>
  <si>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</si>
  <si>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</si>
  <si>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</si>
  <si>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</si>
  <si>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</si>
  <si>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</si>
  <si>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</si>
  <si>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</si>
  <si>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</si>
  <si>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</si>
  <si>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</si>
  <si>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</si>
  <si>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</si>
  <si>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</si>
  <si>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</si>
  <si>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</si>
  <si>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</si>
  <si>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</si>
  <si>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</si>
  <si>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</si>
  <si>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</si>
  <si>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</si>
  <si>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</si>
  <si>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</si>
  <si>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</si>
  <si>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</si>
  <si>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</si>
  <si>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</si>
  <si>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</si>
  <si>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</si>
  <si>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</si>
  <si>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</si>
  <si>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</si>
  <si>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</si>
  <si>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</si>
  <si>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</si>
  <si>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</si>
  <si>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</si>
  <si>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</si>
  <si>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</si>
  <si>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</si>
  <si>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</si>
  <si>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</si>
  <si>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</si>
  <si>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</si>
  <si>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</si>
  <si>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</si>
  <si>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</si>
  <si>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</si>
  <si>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</si>
  <si>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</si>
  <si>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</si>
  <si>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</si>
  <si>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</si>
  <si>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</si>
  <si>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</si>
  <si>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</si>
  <si>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</si>
  <si>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</si>
  <si>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</si>
  <si>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</si>
  <si>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</si>
  <si>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</si>
  <si>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</si>
  <si>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</si>
  <si>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</si>
  <si>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</si>
  <si>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</si>
  <si>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</si>
  <si>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</si>
  <si>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</si>
  <si>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</si>
  <si>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</si>
  <si>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</si>
  <si>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</si>
  <si>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</si>
  <si>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</si>
  <si>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</si>
  <si>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</si>
  <si>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</si>
  <si>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</si>
  <si>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</si>
  <si>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</si>
  <si>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</si>
  <si>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</si>
  <si>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</si>
  <si>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</si>
  <si>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</si>
  <si>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</si>
  <si>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</si>
  <si>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</si>
  <si>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</si>
  <si>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</si>
  <si>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</si>
  <si>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</si>
  <si>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</si>
  <si>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</si>
  <si>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</si>
  <si>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</si>
  <si>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</si>
  <si>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</si>
  <si>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</si>
  <si>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</si>
  <si>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</si>
  <si>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</si>
  <si>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</si>
  <si>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</si>
  <si>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</si>
  <si>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</si>
  <si>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</si>
  <si>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</si>
  <si>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</si>
  <si>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</si>
  <si>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</si>
  <si>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</si>
  <si>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</si>
  <si>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</si>
  <si>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</si>
  <si>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</si>
  <si>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</si>
  <si>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</si>
  <si>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</si>
  <si>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</si>
  <si>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</si>
  <si>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</si>
  <si>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</si>
  <si>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</si>
  <si>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</si>
  <si>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</si>
  <si>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</si>
  <si>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</si>
  <si>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</si>
  <si>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</si>
  <si>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</si>
  <si>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</si>
  <si>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</si>
  <si>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</si>
  <si>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</si>
  <si>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</si>
  <si>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</si>
  <si>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</si>
  <si>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</si>
  <si>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</si>
  <si>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</si>
  <si>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</si>
  <si>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</si>
  <si>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</si>
  <si>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</si>
  <si>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</si>
  <si>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</si>
  <si>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</si>
  <si>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</si>
  <si>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</si>
  <si>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</si>
  <si>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</si>
  <si>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</si>
  <si>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</si>
  <si>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</si>
  <si>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</si>
  <si>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</si>
  <si>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</si>
  <si>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</si>
  <si>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</si>
  <si>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</si>
  <si>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</si>
  <si>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</si>
  <si>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</si>
  <si>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</si>
  <si>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</si>
  <si>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</si>
  <si>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</si>
  <si>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</si>
  <si>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</si>
  <si>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</si>
  <si>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</si>
  <si>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</si>
  <si>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</si>
  <si>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</si>
  <si>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</si>
  <si>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</si>
  <si>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</si>
  <si>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</si>
  <si>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</si>
  <si>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</si>
  <si>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</si>
  <si>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</si>
  <si>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</si>
  <si>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</si>
  <si>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</si>
  <si>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</si>
  <si>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</si>
  <si>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</si>
  <si>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</si>
  <si>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</si>
  <si>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</si>
  <si>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</si>
  <si>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</si>
  <si>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</si>
  <si>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</si>
  <si>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</si>
  <si>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</si>
  <si>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</si>
  <si>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</si>
  <si>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</si>
  <si>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</si>
  <si>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</si>
  <si>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</si>
  <si>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</si>
  <si>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</si>
  <si>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</si>
  <si>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</si>
  <si>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</si>
  <si>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</si>
  <si>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</si>
  <si>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</si>
  <si>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</si>
  <si>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</si>
  <si>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</si>
  <si>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</si>
  <si>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</si>
  <si>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</si>
  <si>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</si>
  <si>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</si>
  <si>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</si>
  <si>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</si>
  <si>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</si>
  <si>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</si>
  <si>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</si>
  <si>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</si>
  <si>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</si>
  <si>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</si>
  <si>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</si>
  <si>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</si>
  <si>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</si>
  <si>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</si>
  <si>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</si>
  <si>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</si>
  <si>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</si>
  <si>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</si>
  <si>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</si>
  <si>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</si>
  <si>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</si>
  <si>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</si>
  <si>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</si>
  <si>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</si>
  <si>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</si>
  <si>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</si>
  <si>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</si>
  <si>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</si>
  <si>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</si>
  <si>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</si>
  <si>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</si>
  <si>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</si>
  <si>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</si>
  <si>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</si>
  <si>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</si>
  <si>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</si>
  <si>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</si>
  <si>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</si>
  <si>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</si>
  <si>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</si>
  <si>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</si>
  <si>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</si>
  <si>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</si>
  <si>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</si>
  <si>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</si>
  <si>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</si>
  <si>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</si>
  <si>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</si>
  <si>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</si>
  <si>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</si>
  <si>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</si>
  <si>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</si>
  <si>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</si>
  <si>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</si>
  <si>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</si>
  <si>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</si>
  <si>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</si>
  <si>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</si>
  <si>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</si>
  <si>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</si>
  <si>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</si>
  <si>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</si>
  <si>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</si>
  <si>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</si>
  <si>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</si>
  <si>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</si>
  <si>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</si>
  <si>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</si>
  <si>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</si>
  <si>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</si>
  <si>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</si>
  <si>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</si>
  <si>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</si>
  <si>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</si>
  <si>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</si>
  <si>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</si>
  <si>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</si>
  <si>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</si>
  <si>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</si>
  <si>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</si>
  <si>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</si>
  <si>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</si>
  <si>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</si>
  <si>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</si>
  <si>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</si>
  <si>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</si>
  <si>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</si>
  <si>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</si>
  <si>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</si>
  <si>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</si>
  <si>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</si>
  <si>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</si>
  <si>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</si>
  <si>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</si>
  <si>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</si>
  <si>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</si>
  <si>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</si>
  <si>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</si>
  <si>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</si>
  <si>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</si>
  <si>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</si>
  <si>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</si>
  <si>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</si>
  <si>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</si>
  <si>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</si>
  <si>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</si>
  <si>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</si>
  <si>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</si>
  <si>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</si>
  <si>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</si>
  <si>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</si>
  <si>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</si>
  <si>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</si>
  <si>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</si>
  <si>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</si>
  <si>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</si>
  <si>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</si>
  <si>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</si>
  <si>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</si>
  <si>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</si>
  <si>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</si>
  <si>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</si>
  <si>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</si>
  <si>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</si>
  <si>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</si>
  <si>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</si>
  <si>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</si>
  <si>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</si>
  <si>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</si>
  <si>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</si>
  <si>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</si>
  <si>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</si>
  <si>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</si>
  <si>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</si>
  <si>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</si>
  <si>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</si>
  <si>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</si>
  <si>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</si>
  <si>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</si>
  <si>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</si>
  <si>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</si>
  <si>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</si>
  <si>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</si>
  <si>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</si>
  <si>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</si>
  <si>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</si>
  <si>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</si>
  <si>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</si>
  <si>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</si>
  <si>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</si>
  <si>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</si>
  <si>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</si>
  <si>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</si>
  <si>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</si>
  <si>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</si>
  <si>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</si>
  <si>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</si>
  <si>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</si>
  <si>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</si>
  <si>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</si>
  <si>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</si>
  <si>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</si>
  <si>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</si>
  <si>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</si>
  <si>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</si>
  <si>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</si>
  <si>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</si>
  <si>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</si>
  <si>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</si>
  <si>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</si>
  <si>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</si>
  <si>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</si>
  <si>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</si>
  <si>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</si>
  <si>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</si>
  <si>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</si>
  <si>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</si>
  <si>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</si>
  <si>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</si>
  <si>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</si>
  <si>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</si>
  <si>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</si>
  <si>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</si>
  <si>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</si>
  <si>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</si>
  <si>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</si>
  <si>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</si>
  <si>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</si>
  <si>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</si>
  <si>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</si>
  <si>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</si>
  <si>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</si>
  <si>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</si>
  <si>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</si>
  <si>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</si>
  <si>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</si>
  <si>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</si>
  <si>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</si>
  <si>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</si>
  <si>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</si>
  <si>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</si>
  <si>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</si>
  <si>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</si>
  <si>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</si>
  <si>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</si>
  <si>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</si>
  <si>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</si>
  <si>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</si>
  <si>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</si>
  <si>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</si>
  <si>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</si>
  <si>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</si>
  <si>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</si>
  <si>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</si>
  <si>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</si>
  <si>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</si>
  <si>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</si>
  <si>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</si>
  <si>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</si>
  <si>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</si>
  <si>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</si>
  <si>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</si>
  <si>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</si>
  <si>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</si>
  <si>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</si>
  <si>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</si>
  <si>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</si>
  <si>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</si>
  <si>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</si>
  <si>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</si>
  <si>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</si>
  <si>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</si>
  <si>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</si>
  <si>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</si>
  <si>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</si>
  <si>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</si>
  <si>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</si>
  <si>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</si>
  <si>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</si>
  <si>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</si>
  <si>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</si>
  <si>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</si>
  <si>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</si>
  <si>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</si>
  <si>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</si>
  <si>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</si>
  <si>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</si>
  <si>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</si>
  <si>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</si>
  <si>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</si>
  <si>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</si>
  <si>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</si>
  <si>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</si>
  <si>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</si>
  <si>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</si>
  <si>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</si>
  <si>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</si>
  <si>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</si>
  <si>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</si>
  <si>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</si>
  <si>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</si>
  <si>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</si>
  <si>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</si>
  <si>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</si>
  <si>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</si>
  <si>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</si>
  <si>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</si>
  <si>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</si>
  <si>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</si>
  <si>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</si>
  <si>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</si>
  <si>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</si>
  <si>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</si>
  <si>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</si>
  <si>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</si>
  <si>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</si>
  <si>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</si>
  <si>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</si>
  <si>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</si>
  <si>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</si>
  <si>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</si>
  <si>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</si>
  <si>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</si>
  <si>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</si>
  <si>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</si>
  <si>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</si>
  <si>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</si>
  <si>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</si>
  <si>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</si>
  <si>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</si>
  <si>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</si>
  <si>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</si>
  <si>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</si>
  <si>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</si>
  <si>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</si>
  <si>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</si>
  <si>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</si>
  <si>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</si>
  <si>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</si>
  <si>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</si>
  <si>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</si>
  <si>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</si>
  <si>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</si>
  <si>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</si>
  <si>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</si>
  <si>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</si>
  <si>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</si>
  <si>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</si>
  <si>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</si>
  <si>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</si>
  <si>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</si>
  <si>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</si>
  <si>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</si>
  <si>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</si>
  <si>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</si>
  <si>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</si>
  <si>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</si>
  <si>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</si>
  <si>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</si>
  <si>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</si>
  <si>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</si>
  <si>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</si>
  <si>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</si>
  <si>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</si>
  <si>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</si>
  <si>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</si>
  <si>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</si>
  <si>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</si>
  <si>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</si>
  <si>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</si>
  <si>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</si>
  <si>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</si>
  <si>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</si>
  <si>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</si>
  <si>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</si>
  <si>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</si>
  <si>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</si>
  <si>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</si>
  <si>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</si>
  <si>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</si>
  <si>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</si>
  <si>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</si>
  <si>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</si>
  <si>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</si>
  <si>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</si>
  <si>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</si>
  <si>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</si>
  <si>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</si>
  <si>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</si>
  <si>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</si>
  <si>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</si>
  <si>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</si>
  <si>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</si>
  <si>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</si>
  <si>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</si>
  <si>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</si>
  <si>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</si>
  <si>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</si>
  <si>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</si>
  <si>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</si>
  <si>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</si>
  <si>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</si>
  <si>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</si>
  <si>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</si>
  <si>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</si>
  <si>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</si>
  <si>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</si>
  <si>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</si>
  <si>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</si>
  <si>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</si>
  <si>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</si>
  <si>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</si>
  <si>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</si>
  <si>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</si>
  <si>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</si>
  <si>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</si>
  <si>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</si>
  <si>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</si>
  <si>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</si>
  <si>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</si>
  <si>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</si>
  <si>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</si>
  <si>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</si>
  <si>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</si>
  <si>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</si>
  <si>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</si>
  <si>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</si>
  <si>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</si>
  <si>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</si>
  <si>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</si>
  <si>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</si>
  <si>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</si>
  <si>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</si>
  <si>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</si>
  <si>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</si>
  <si>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</si>
  <si>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</si>
  <si>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</si>
  <si>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</si>
  <si>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</si>
  <si>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</si>
  <si>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</si>
  <si>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</si>
  <si>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</si>
  <si>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</si>
  <si>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</si>
  <si>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</si>
  <si>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</si>
  <si>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</si>
  <si>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</si>
  <si>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</si>
  <si>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</si>
  <si>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</si>
  <si>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</si>
  <si>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</si>
  <si>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</si>
  <si>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</si>
  <si>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</si>
  <si>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</si>
  <si>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</si>
  <si>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</si>
  <si>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</si>
  <si>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</si>
  <si>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</si>
  <si>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</si>
  <si>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</si>
  <si>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</si>
  <si>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</si>
  <si>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</si>
  <si>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</si>
  <si>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</si>
  <si>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</si>
  <si>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</si>
  <si>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</si>
  <si>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</si>
  <si>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</si>
  <si>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</si>
  <si>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</si>
  <si>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</si>
  <si>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</si>
  <si>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</si>
  <si>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</si>
  <si>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</si>
  <si>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</si>
  <si>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</si>
  <si>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</si>
  <si>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</si>
  <si>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</si>
  <si>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</si>
  <si>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</si>
  <si>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</si>
  <si>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</si>
  <si>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</si>
  <si>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</si>
  <si>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</si>
  <si>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</si>
  <si>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</si>
  <si>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</si>
  <si>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</si>
  <si>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</si>
  <si>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</si>
  <si>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</si>
  <si>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</si>
  <si>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</si>
  <si>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</si>
  <si>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</si>
  <si>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</si>
  <si>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</si>
  <si>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</si>
  <si>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</si>
  <si>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</si>
  <si>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</si>
  <si>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</si>
  <si>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</si>
  <si>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</si>
  <si>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</si>
  <si>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</si>
  <si>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</si>
  <si>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</si>
  <si>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</si>
  <si>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</si>
  <si>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</si>
  <si>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</si>
  <si>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</si>
  <si>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</si>
  <si>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</si>
  <si>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</si>
  <si>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</si>
  <si>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</si>
  <si>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</si>
  <si>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</si>
  <si>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</si>
  <si>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</si>
  <si>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</si>
  <si>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</si>
  <si>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</si>
  <si>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</si>
  <si>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</si>
  <si>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</si>
  <si>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</si>
  <si>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</si>
  <si>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</si>
  <si>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</si>
  <si>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</si>
  <si>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</si>
  <si>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</si>
  <si>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</si>
  <si>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</si>
  <si>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</si>
  <si>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</si>
  <si>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</si>
  <si>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</si>
  <si>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</si>
  <si>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</si>
  <si>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</si>
  <si>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</si>
  <si>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</si>
  <si>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</si>
  <si>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</si>
  <si>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</si>
  <si>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</si>
  <si>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</si>
  <si>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</si>
  <si>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</si>
  <si>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</si>
  <si>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</si>
  <si>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</si>
  <si>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</si>
  <si>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</si>
  <si>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</si>
  <si>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</si>
  <si>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</si>
  <si>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</si>
  <si>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</si>
  <si>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</si>
  <si>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</si>
  <si>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</si>
  <si>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</si>
  <si>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</si>
  <si>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</si>
  <si>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</si>
  <si>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</si>
  <si>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</si>
  <si>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</si>
  <si>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</si>
  <si>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</si>
  <si>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</si>
  <si>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</si>
  <si>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</si>
  <si>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</si>
  <si>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</si>
  <si>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</si>
  <si>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</si>
  <si>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</si>
  <si>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</si>
  <si>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</si>
  <si>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</si>
  <si>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</si>
  <si>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</si>
  <si>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</si>
  <si>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</si>
  <si>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</si>
  <si>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</si>
  <si>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</si>
  <si>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</si>
  <si>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</si>
  <si>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</si>
  <si>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</si>
  <si>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</si>
  <si>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</si>
  <si>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</si>
  <si>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</si>
  <si>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</si>
  <si>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</si>
  <si>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</si>
  <si>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</si>
  <si>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</si>
  <si>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</si>
  <si>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</si>
  <si>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</si>
  <si>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</si>
  <si>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</si>
  <si>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</si>
  <si>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</si>
  <si>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</si>
  <si>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</si>
  <si>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</si>
  <si>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</si>
  <si>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</si>
  <si>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</si>
  <si>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</si>
  <si>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</si>
  <si>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</si>
  <si>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</si>
  <si>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</si>
  <si>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</si>
  <si>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</si>
  <si>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</si>
  <si>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</si>
  <si>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</si>
  <si>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</si>
  <si>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</si>
  <si>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</si>
  <si>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</si>
  <si>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</si>
  <si>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</si>
  <si>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</si>
  <si>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</si>
  <si>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</si>
  <si>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</si>
  <si>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</si>
  <si>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</si>
  <si>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</si>
  <si>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</si>
  <si>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</si>
  <si>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</si>
  <si>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</si>
  <si>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</si>
  <si>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</si>
  <si>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</si>
  <si>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</si>
  <si>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</si>
  <si>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</si>
  <si>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</si>
  <si>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</si>
  <si>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</si>
  <si>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</si>
  <si>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</si>
  <si>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</si>
  <si>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</si>
  <si>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</si>
  <si>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</si>
  <si>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</si>
  <si>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</si>
  <si>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</si>
  <si>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</si>
  <si>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</si>
  <si>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</si>
  <si>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</si>
  <si>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</si>
  <si>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</si>
  <si>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</si>
  <si>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</si>
  <si>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</si>
  <si>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</si>
  <si>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</si>
  <si>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</si>
  <si>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</si>
  <si>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</si>
  <si>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</si>
  <si>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</si>
  <si>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</si>
  <si>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</si>
  <si>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</si>
  <si>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</si>
  <si>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</si>
  <si>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</si>
  <si>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</si>
  <si>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</si>
  <si>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</si>
  <si>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</si>
  <si>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</si>
  <si>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</si>
  <si>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</si>
  <si>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</si>
  <si>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</si>
  <si>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</si>
  <si>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</si>
  <si>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</si>
  <si>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</si>
  <si>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</si>
  <si>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</si>
  <si>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</si>
  <si>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</si>
  <si>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</si>
  <si>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</si>
  <si>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</si>
  <si>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</si>
  <si>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</si>
  <si>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</si>
  <si>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</si>
  <si>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</si>
  <si>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</si>
  <si>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</si>
  <si>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</si>
  <si>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</si>
  <si>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</si>
  <si>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</si>
  <si>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</si>
  <si>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</si>
  <si>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</si>
  <si>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</si>
  <si>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</si>
  <si>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</si>
  <si>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</si>
  <si>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</si>
  <si>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</si>
  <si>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</si>
  <si>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</si>
  <si>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</si>
  <si>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</si>
  <si>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</si>
  <si>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</si>
  <si>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</si>
  <si>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</si>
  <si>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</si>
  <si>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</si>
  <si>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</si>
  <si>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</si>
  <si>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</si>
  <si>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</si>
  <si>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</si>
  <si>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</si>
  <si>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</si>
  <si>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</si>
  <si>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</si>
  <si>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</si>
  <si>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</si>
  <si>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</si>
  <si>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</si>
  <si>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</si>
  <si>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</si>
  <si>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</si>
  <si>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</si>
  <si>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</si>
  <si>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</si>
  <si>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</si>
  <si>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</si>
  <si>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</si>
  <si>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</si>
  <si>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</si>
  <si>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</si>
  <si>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</si>
  <si>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</si>
  <si>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</si>
  <si>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</si>
  <si>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</si>
  <si>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</si>
  <si>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</si>
  <si>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</si>
  <si>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</si>
  <si>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</si>
  <si>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</si>
  <si>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</si>
  <si>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</si>
  <si>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</si>
  <si>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</si>
  <si>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</si>
  <si>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</si>
  <si>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</si>
  <si>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</si>
  <si>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</si>
  <si>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</si>
  <si>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</si>
  <si>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</si>
  <si>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</si>
  <si>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</si>
  <si>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</si>
  <si>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</si>
  <si>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</si>
  <si>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</si>
  <si>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</si>
  <si>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</si>
  <si>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</si>
  <si>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</si>
  <si>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</si>
  <si>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</si>
  <si>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</si>
  <si>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</si>
  <si>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</si>
  <si>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</si>
  <si>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</si>
  <si>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</si>
  <si>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</si>
  <si>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</si>
  <si>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</si>
  <si>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</si>
  <si>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</si>
  <si>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</si>
  <si>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</si>
  <si>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</si>
  <si>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</si>
  <si>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</si>
  <si>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</si>
  <si>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</si>
  <si>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</si>
  <si>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</si>
  <si>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</si>
  <si>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</si>
  <si>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</si>
  <si>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</si>
  <si>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</si>
  <si>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</si>
  <si>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</si>
  <si>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</si>
  <si>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</si>
  <si>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</si>
  <si>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</si>
  <si>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</si>
  <si>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</si>
  <si>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</si>
  <si>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</si>
  <si>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</si>
  <si>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</si>
  <si>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</si>
  <si>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</si>
  <si>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</si>
  <si>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</si>
  <si>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</si>
  <si>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</si>
  <si>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</si>
  <si>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</si>
  <si>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</si>
  <si>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</si>
  <si>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</si>
  <si>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</si>
  <si>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</si>
  <si>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</si>
  <si>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</si>
  <si>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</si>
  <si>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</si>
  <si>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</si>
  <si>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</si>
  <si>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</si>
  <si>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</si>
  <si>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</si>
  <si>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</si>
  <si>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</si>
  <si>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</si>
  <si>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</si>
  <si>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</si>
  <si>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</si>
  <si>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</si>
  <si>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</si>
  <si>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</si>
  <si>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</si>
  <si>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</si>
  <si>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</si>
  <si>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</si>
  <si>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</si>
  <si>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</si>
  <si>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</si>
  <si>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</si>
  <si>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</si>
  <si>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</si>
  <si>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</si>
  <si>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</si>
  <si>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</si>
  <si>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</si>
  <si>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</si>
  <si>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</si>
  <si>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</si>
  <si>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</si>
  <si>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</si>
  <si>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</si>
  <si>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</si>
  <si>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</si>
  <si>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</si>
  <si>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</si>
  <si>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</si>
  <si>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</si>
  <si>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</si>
  <si>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</si>
  <si>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</si>
  <si>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</si>
  <si>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</si>
  <si>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</si>
  <si>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</si>
  <si>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</si>
  <si>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</si>
  <si>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</si>
  <si>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</si>
  <si>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</si>
  <si>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</si>
  <si>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</si>
  <si>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</si>
  <si>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</si>
  <si>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</si>
  <si>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</si>
  <si>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</si>
  <si>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</si>
  <si>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</si>
  <si>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</si>
  <si>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</si>
  <si>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</si>
  <si>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</si>
  <si>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</si>
  <si>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</si>
  <si>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</si>
  <si>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</si>
  <si>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</si>
  <si>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</si>
  <si>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</si>
  <si>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</si>
  <si>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</si>
  <si>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</si>
  <si>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</si>
  <si>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</si>
  <si>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</si>
  <si>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</si>
  <si>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</si>
  <si>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</si>
  <si>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</si>
  <si>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</si>
  <si>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</si>
  <si>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</si>
  <si>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</si>
  <si>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</si>
  <si>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</si>
  <si>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</si>
  <si>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</si>
  <si>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</si>
  <si>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</si>
  <si>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</si>
  <si>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</si>
  <si>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</si>
  <si>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</si>
  <si>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</si>
  <si>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</si>
  <si>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</si>
  <si>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</si>
  <si>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</si>
  <si>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</si>
  <si>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</si>
  <si>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</si>
  <si>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</si>
  <si>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</si>
  <si>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</si>
  <si>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</si>
  <si>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</si>
  <si>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</si>
  <si>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</si>
  <si>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</si>
  <si>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</si>
  <si>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</si>
  <si>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</si>
  <si>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</si>
  <si>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</si>
  <si>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</si>
  <si>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</si>
  <si>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</si>
  <si>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</si>
  <si>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</si>
  <si>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</si>
  <si>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</si>
  <si>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</si>
  <si>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</si>
  <si>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</si>
  <si>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</si>
  <si>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</si>
  <si>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</si>
  <si>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</si>
  <si>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</si>
  <si>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</si>
  <si>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</si>
  <si>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</si>
  <si>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</si>
  <si>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</si>
  <si>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</si>
  <si>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</si>
  <si>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</si>
  <si>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</si>
  <si>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</si>
  <si>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</si>
  <si>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</si>
  <si>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</si>
  <si>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</si>
  <si>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</si>
  <si>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</si>
  <si>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</si>
  <si>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</si>
  <si>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</si>
  <si>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</si>
  <si>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</si>
  <si>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</si>
  <si>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</si>
  <si>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</si>
  <si>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</si>
  <si>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</si>
  <si>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</si>
  <si>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</si>
  <si>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</si>
  <si>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</si>
  <si>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</si>
  <si>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</si>
  <si>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</si>
  <si>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</si>
  <si>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</si>
  <si>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</si>
  <si>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</si>
  <si>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</si>
  <si>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</si>
  <si>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</si>
  <si>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</si>
  <si>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</si>
  <si>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</si>
  <si>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</si>
  <si>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</si>
  <si>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</si>
  <si>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</si>
  <si>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</si>
  <si>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</si>
  <si>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</si>
  <si>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</si>
  <si>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</si>
  <si>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</si>
  <si>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</si>
  <si>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</si>
  <si>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</si>
  <si>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</si>
  <si>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</si>
  <si>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</si>
  <si>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</si>
  <si>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</si>
  <si>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</si>
  <si>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</si>
  <si>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</si>
  <si>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</si>
  <si>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</si>
  <si>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</si>
  <si>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</si>
  <si>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</si>
  <si>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</si>
  <si>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</si>
  <si>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</si>
  <si>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</si>
  <si>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</si>
  <si>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</si>
  <si>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</si>
  <si>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</si>
  <si>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</si>
  <si>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</si>
  <si>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</si>
  <si>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</si>
  <si>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</si>
  <si>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</si>
  <si>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</si>
  <si>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</si>
  <si>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</si>
  <si>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</si>
  <si>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</si>
  <si>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</si>
  <si>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</si>
  <si>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</si>
  <si>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</si>
  <si>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</si>
  <si>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</si>
  <si>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</si>
  <si>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</si>
  <si>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</si>
  <si>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</si>
  <si>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</si>
  <si>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</si>
  <si>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</si>
  <si>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</si>
  <si>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</si>
  <si>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</si>
  <si>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</si>
  <si>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</si>
  <si>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</si>
  <si>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</si>
  <si>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</si>
  <si>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</si>
  <si>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</si>
  <si>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</si>
  <si>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</si>
  <si>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</si>
  <si>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</si>
  <si>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</si>
  <si>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</si>
  <si>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</si>
  <si>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</si>
  <si>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</si>
  <si>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</si>
  <si>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</si>
  <si>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</si>
  <si>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</si>
  <si>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</si>
  <si>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</si>
  <si>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</si>
  <si>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</si>
  <si>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</si>
  <si>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</si>
  <si>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</si>
  <si>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</si>
  <si>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</si>
  <si>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</si>
  <si>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</si>
  <si>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</si>
  <si>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</si>
  <si>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</si>
  <si>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</si>
  <si>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</si>
  <si>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</si>
  <si>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</si>
  <si>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</si>
  <si>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</si>
  <si>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</si>
  <si>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</si>
  <si>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</si>
  <si>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</si>
  <si>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</si>
  <si>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</si>
  <si>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</si>
  <si>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</si>
  <si>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</si>
  <si>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</si>
  <si>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</si>
  <si>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</si>
  <si>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</si>
  <si>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</si>
  <si>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</si>
  <si>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</si>
  <si>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</si>
  <si>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</si>
  <si>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</si>
  <si>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</si>
  <si>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</si>
  <si>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</si>
  <si>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</si>
  <si>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</si>
  <si>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</si>
  <si>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</si>
  <si>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</si>
  <si>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</si>
  <si>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</si>
  <si>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</si>
  <si>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</si>
  <si>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</si>
  <si>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</si>
  <si>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</si>
  <si>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</si>
  <si>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</si>
  <si>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</si>
  <si>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</si>
  <si>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</si>
  <si>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</si>
  <si>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</si>
  <si>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</si>
  <si>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</si>
  <si>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</si>
  <si>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</si>
  <si>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</si>
  <si>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</si>
  <si>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</si>
  <si>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</si>
  <si>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</si>
  <si>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</si>
  <si>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</si>
  <si>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</si>
  <si>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</si>
  <si>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</si>
  <si>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</si>
  <si>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</si>
  <si>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</si>
  <si>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</si>
  <si>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</si>
  <si>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</si>
  <si>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</si>
  <si>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</si>
  <si>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</si>
  <si>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</si>
  <si>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</si>
  <si>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</si>
  <si>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</si>
  <si>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</si>
  <si>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</si>
  <si>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</si>
  <si>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</si>
  <si>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</si>
  <si>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</si>
  <si>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</si>
  <si>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</si>
  <si>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</si>
  <si>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</si>
  <si>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</si>
  <si>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</si>
  <si>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</si>
  <si>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</si>
  <si>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</si>
  <si>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</si>
  <si>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</si>
  <si>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</si>
  <si>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</si>
  <si>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</si>
  <si>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</si>
  <si>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</si>
  <si>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</si>
  <si>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</si>
  <si>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</si>
  <si>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</si>
  <si>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</si>
  <si>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</si>
  <si>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</si>
  <si>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</si>
  <si>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</si>
  <si>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</si>
  <si>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</si>
  <si>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</si>
  <si>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</si>
  <si>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</si>
  <si>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</si>
  <si>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</si>
  <si>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</si>
  <si>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</si>
  <si>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</si>
  <si>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</si>
  <si>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</si>
  <si>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</si>
  <si>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</si>
  <si>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</si>
  <si>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</si>
  <si>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</si>
  <si>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</si>
  <si>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</si>
  <si>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</si>
  <si>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</si>
  <si>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</si>
  <si>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</si>
  <si>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</si>
  <si>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</si>
  <si>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</si>
  <si>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</si>
  <si>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</si>
  <si>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</si>
  <si>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</si>
  <si>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</si>
  <si>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</si>
  <si>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</si>
  <si>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</si>
  <si>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</si>
  <si>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</si>
  <si>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</si>
  <si>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</si>
  <si>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</si>
  <si>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</si>
  <si>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</si>
  <si>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</si>
  <si>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</si>
  <si>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</si>
  <si>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</si>
  <si>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</si>
  <si>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</si>
  <si>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</si>
  <si>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</si>
  <si>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</si>
  <si>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</si>
  <si>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</si>
  <si>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</si>
  <si>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</si>
  <si>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</si>
  <si>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</si>
  <si>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</si>
  <si>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</si>
  <si>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</si>
  <si>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</si>
  <si>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</si>
  <si>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</si>
  <si>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</si>
  <si>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</si>
  <si>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</si>
  <si>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</si>
  <si>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</si>
  <si>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</si>
  <si>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</si>
  <si>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</si>
  <si>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</si>
  <si>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</si>
  <si>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</si>
  <si>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</si>
  <si>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</si>
  <si>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</si>
  <si>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</si>
  <si>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</si>
  <si>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</si>
  <si>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</si>
  <si>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</si>
  <si>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</si>
  <si>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</si>
  <si>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</si>
  <si>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</si>
  <si>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</si>
  <si>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</si>
  <si>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</si>
  <si>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</si>
  <si>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</si>
  <si>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</si>
  <si>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</si>
  <si>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</si>
  <si>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</si>
  <si>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</si>
  <si>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</si>
  <si>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</si>
  <si>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</si>
  <si>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</si>
  <si>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</si>
  <si>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</si>
  <si>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</si>
  <si>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</si>
  <si>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</si>
  <si>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</si>
  <si>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</si>
  <si>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</si>
  <si>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</si>
  <si>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</si>
  <si>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</si>
  <si>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</si>
  <si>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</si>
  <si>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</si>
  <si>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</si>
  <si>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</si>
  <si>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</si>
  <si>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</si>
  <si>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</si>
  <si>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</si>
  <si>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</si>
  <si>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</si>
  <si>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</si>
  <si>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</si>
  <si>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</si>
  <si>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</si>
  <si>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</si>
  <si>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</si>
  <si>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</si>
  <si>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</si>
  <si>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</si>
  <si>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</si>
  <si>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</si>
  <si>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</si>
  <si>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</si>
  <si>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</si>
  <si>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</si>
  <si>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</si>
  <si>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</si>
  <si>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</si>
  <si>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</si>
  <si>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</si>
  <si>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</si>
  <si>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</si>
  <si>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</si>
  <si>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</si>
  <si>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</si>
  <si>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</si>
  <si>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</si>
  <si>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</si>
  <si>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</si>
  <si>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</si>
  <si>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</si>
  <si>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</si>
  <si>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</si>
  <si>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</si>
  <si>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</si>
  <si>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</si>
  <si>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</si>
  <si>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</si>
  <si>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</si>
  <si>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</si>
  <si>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</si>
  <si>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</si>
  <si>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</si>
  <si>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</si>
  <si>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</si>
  <si>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</si>
  <si>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</si>
  <si>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</si>
  <si>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</si>
  <si>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</si>
  <si>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</si>
  <si>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</si>
  <si>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</si>
  <si>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</si>
  <si>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</si>
  <si>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</si>
  <si>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</si>
  <si>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</si>
  <si>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</si>
  <si>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</si>
  <si>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</si>
  <si>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</si>
  <si>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</si>
  <si>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</si>
  <si>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</si>
  <si>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</si>
  <si>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</si>
  <si>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</si>
  <si>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</si>
  <si>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</si>
  <si>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</si>
  <si>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</si>
  <si>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</si>
  <si>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</si>
  <si>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</si>
  <si>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</si>
  <si>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</si>
  <si>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</si>
  <si>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</si>
  <si>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</si>
  <si>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</si>
  <si>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</si>
  <si>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</si>
  <si>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</si>
  <si>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</si>
  <si>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</si>
  <si>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</si>
  <si>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</si>
  <si>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</si>
  <si>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</si>
  <si>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</si>
  <si>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</si>
  <si>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</si>
  <si>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</si>
  <si>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</si>
  <si>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</si>
  <si>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</si>
  <si>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</si>
  <si>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</si>
  <si>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</si>
  <si>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</si>
  <si>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</si>
  <si>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</si>
  <si>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</si>
  <si>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</si>
  <si>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</si>
  <si>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</si>
  <si>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</si>
  <si>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</si>
  <si>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</si>
  <si>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</si>
  <si>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</si>
  <si>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</si>
  <si>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</si>
  <si>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</si>
  <si>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</si>
  <si>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</si>
  <si>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</si>
  <si>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</si>
  <si>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</si>
  <si>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</si>
  <si>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</si>
  <si>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</si>
  <si>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</si>
  <si>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</si>
  <si>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</si>
  <si>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</si>
  <si>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</si>
  <si>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</si>
  <si>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</si>
  <si>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</si>
  <si>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</si>
  <si>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</si>
  <si>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</si>
  <si>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</si>
  <si>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</si>
  <si>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</si>
  <si>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</si>
  <si>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</si>
  <si>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</si>
  <si>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</si>
  <si>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</si>
  <si>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</si>
  <si>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</si>
  <si>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</si>
  <si>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</si>
  <si>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</si>
  <si>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</si>
  <si>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</si>
  <si>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</si>
  <si>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</si>
  <si>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</si>
  <si>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</si>
  <si>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</si>
  <si>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</si>
  <si>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</si>
  <si>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</si>
  <si>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</si>
  <si>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</si>
  <si>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</si>
  <si>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</si>
  <si>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</si>
  <si>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</si>
  <si>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</si>
  <si>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</si>
  <si>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</si>
  <si>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</si>
  <si>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</si>
  <si>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</si>
  <si>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</si>
  <si>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</si>
  <si>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</si>
  <si>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</si>
  <si>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</si>
  <si>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</si>
  <si>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</si>
  <si>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</si>
  <si>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</si>
  <si>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</si>
  <si>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</si>
  <si>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</si>
  <si>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</si>
  <si>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</si>
  <si>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</si>
  <si>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</si>
  <si>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</si>
  <si>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</si>
  <si>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</si>
  <si>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</si>
  <si>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</si>
  <si>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</si>
  <si>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</si>
  <si>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</si>
  <si>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</si>
  <si>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</si>
  <si>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</si>
  <si>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</si>
  <si>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</si>
  <si>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</si>
  <si>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</si>
  <si>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</si>
  <si>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</si>
  <si>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</si>
  <si>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</si>
  <si>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</si>
  <si>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</si>
  <si>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</si>
  <si>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</si>
  <si>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</si>
  <si>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</si>
  <si>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</si>
  <si>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</si>
  <si>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</si>
  <si>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</si>
  <si>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</si>
  <si>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</si>
  <si>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</si>
  <si>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</si>
  <si>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</si>
  <si>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</si>
  <si>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</si>
  <si>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</si>
  <si>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</si>
  <si>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</si>
  <si>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</si>
  <si>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</si>
  <si>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</si>
  <si>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</si>
  <si>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</si>
  <si>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</si>
  <si>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</si>
  <si>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</si>
  <si>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</si>
  <si>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</si>
  <si>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</si>
  <si>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</si>
  <si>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</si>
  <si>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</si>
  <si>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</si>
  <si>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</si>
  <si>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</si>
  <si>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</si>
  <si>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</si>
  <si>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</si>
  <si>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</si>
  <si>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</si>
  <si>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</si>
  <si>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</si>
  <si>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</si>
  <si>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</si>
  <si>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</si>
  <si>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</si>
  <si>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</si>
  <si>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</si>
  <si>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</si>
  <si>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</si>
  <si>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</si>
  <si>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</si>
  <si>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</si>
  <si>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</si>
  <si>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</si>
  <si>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</si>
  <si>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</si>
  <si>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</si>
  <si>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</si>
  <si>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</si>
  <si>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</si>
  <si>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</si>
  <si>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</si>
  <si>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</si>
  <si>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</si>
  <si>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</si>
  <si>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</si>
  <si>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</si>
  <si>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</si>
  <si>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</si>
  <si>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</si>
  <si>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</si>
  <si>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</si>
  <si>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</si>
  <si>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</si>
  <si>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</si>
  <si>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</si>
  <si>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</si>
  <si>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</si>
  <si>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</si>
  <si>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</si>
  <si>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</si>
  <si>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</si>
  <si>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</si>
  <si>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</si>
  <si>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</si>
  <si>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</si>
  <si>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</si>
  <si>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</si>
  <si>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</si>
  <si>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</si>
  <si>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</si>
  <si>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</si>
  <si>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</si>
  <si>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</si>
  <si>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</si>
  <si>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</si>
  <si>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</si>
  <si>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</si>
  <si>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</si>
  <si>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</si>
  <si>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</si>
  <si>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</si>
  <si>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</si>
  <si>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</si>
  <si>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</si>
  <si>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</si>
  <si>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</si>
  <si>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</si>
  <si>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</si>
  <si>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</si>
  <si>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</si>
  <si>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</si>
  <si>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</si>
  <si>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</si>
  <si>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</si>
  <si>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</si>
  <si>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</si>
  <si>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</si>
  <si>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</si>
  <si>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</si>
  <si>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</si>
  <si>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</si>
  <si>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</si>
  <si>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</si>
  <si>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</si>
  <si>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</si>
  <si>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</si>
  <si>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</si>
  <si>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</si>
  <si>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</si>
  <si>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</si>
  <si>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</si>
  <si>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</si>
  <si>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</si>
  <si>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</si>
  <si>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</si>
  <si>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</si>
  <si>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</si>
  <si>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</si>
  <si>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</si>
  <si>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</si>
  <si>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</si>
  <si>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</si>
  <si>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</si>
  <si>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</si>
  <si>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</si>
  <si>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</si>
  <si>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</si>
  <si>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</si>
  <si>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</si>
  <si>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</si>
  <si>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</si>
  <si>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</si>
  <si>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</si>
  <si>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</si>
  <si>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</si>
  <si>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</si>
  <si>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</si>
  <si>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</si>
  <si>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</si>
  <si>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</si>
  <si>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</si>
  <si>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</si>
  <si>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</si>
  <si>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</si>
  <si>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</si>
  <si>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</si>
  <si>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</si>
  <si>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</si>
  <si>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</si>
  <si>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</si>
  <si>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</si>
  <si>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</si>
  <si>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</si>
  <si>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</si>
  <si>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</si>
  <si>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</si>
  <si>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</si>
  <si>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</si>
  <si>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</si>
  <si>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</si>
  <si>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</si>
  <si>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</si>
  <si>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</si>
  <si>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</si>
  <si>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</si>
  <si>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</si>
  <si>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</si>
  <si>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</si>
  <si>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</si>
  <si>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</si>
  <si>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</si>
  <si>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</si>
  <si>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</si>
  <si>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</si>
  <si>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</si>
  <si>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</si>
  <si>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</si>
  <si>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</si>
  <si>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</si>
  <si>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</si>
  <si>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</si>
  <si>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</si>
  <si>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</si>
  <si>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</si>
  <si>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</si>
  <si>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</si>
  <si>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</si>
  <si>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</si>
  <si>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</si>
  <si>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</si>
  <si>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</si>
  <si>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</si>
  <si>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</si>
  <si>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</si>
  <si>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</si>
  <si>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</si>
  <si>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</si>
  <si>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</si>
  <si>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</si>
  <si>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</si>
  <si>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</si>
  <si>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</si>
  <si>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</si>
  <si>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</si>
  <si>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</si>
  <si>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</si>
  <si>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</si>
  <si>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</si>
  <si>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</si>
  <si>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</si>
  <si>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</si>
  <si>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</si>
  <si>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</si>
  <si>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</si>
  <si>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</si>
  <si>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</si>
  <si>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</si>
  <si>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</si>
  <si>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</si>
  <si>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</si>
  <si>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</si>
  <si>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</si>
  <si>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</si>
  <si>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</si>
  <si>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</si>
  <si>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</si>
  <si>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</si>
  <si>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</si>
  <si>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</si>
  <si>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</si>
  <si>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</si>
  <si>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</si>
  <si>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</si>
  <si>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</si>
  <si>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</si>
  <si>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</si>
  <si>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</si>
  <si>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</si>
  <si>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</si>
  <si>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</si>
  <si>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</si>
  <si>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</si>
  <si>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</si>
  <si>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</si>
  <si>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</si>
  <si>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</si>
  <si>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</si>
  <si>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</si>
  <si>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</si>
  <si>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</si>
  <si>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</si>
  <si>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</si>
  <si>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</si>
  <si>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</si>
  <si>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</si>
  <si>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</si>
  <si>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</si>
  <si>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</si>
  <si>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</si>
  <si>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</si>
  <si>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</si>
  <si>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</si>
  <si>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</si>
  <si>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</si>
  <si>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</si>
  <si>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</si>
  <si>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</si>
  <si>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</si>
  <si>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</si>
  <si>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</si>
  <si>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</si>
  <si>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</si>
  <si>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</si>
  <si>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</si>
  <si>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</si>
  <si>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</si>
  <si>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</si>
  <si>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</si>
  <si>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</si>
  <si>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</si>
  <si>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</si>
  <si>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</si>
  <si>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</si>
  <si>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</si>
  <si>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</si>
  <si>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</si>
  <si>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</si>
  <si>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</si>
  <si>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</si>
  <si>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</si>
  <si>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</si>
  <si>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</si>
  <si>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</si>
  <si>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</si>
  <si>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</si>
  <si>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</si>
  <si>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</si>
  <si>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</si>
  <si>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</si>
  <si>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</si>
  <si>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</si>
  <si>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</si>
  <si>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</si>
  <si>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</si>
  <si>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</si>
  <si>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</si>
  <si>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</si>
  <si>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</si>
  <si>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</si>
  <si>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</si>
  <si>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</si>
  <si>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</si>
  <si>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</si>
  <si>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</si>
  <si>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</si>
  <si>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</si>
  <si>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</si>
  <si>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</si>
  <si>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</si>
  <si>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</si>
  <si>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</si>
  <si>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</si>
  <si>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</si>
  <si>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</si>
  <si>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</si>
  <si>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</si>
  <si>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</si>
  <si>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</si>
  <si>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</si>
  <si>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</si>
  <si>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</si>
  <si>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</si>
  <si>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</si>
  <si>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</si>
  <si>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</si>
  <si>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</si>
  <si>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</si>
  <si>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</si>
  <si>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</si>
  <si>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</si>
  <si>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</si>
  <si>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</si>
  <si>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</si>
  <si>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</si>
  <si>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</si>
  <si>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</si>
  <si>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</si>
  <si>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</si>
  <si>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</si>
  <si>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</si>
  <si>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</si>
  <si>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</si>
  <si>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</si>
  <si>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</si>
  <si>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</si>
  <si>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</si>
  <si>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</si>
  <si>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</si>
  <si>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</si>
  <si>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</si>
  <si>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</si>
  <si>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</si>
  <si>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</si>
  <si>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</si>
  <si>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</si>
  <si>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</si>
  <si>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</si>
  <si>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</si>
  <si>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</si>
  <si>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</si>
  <si>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</si>
  <si>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</si>
  <si>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</si>
  <si>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</si>
  <si>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</si>
  <si>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</si>
  <si>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</si>
  <si>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</si>
  <si>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</si>
  <si>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</si>
  <si>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</si>
  <si>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</si>
  <si>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</si>
  <si>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</si>
  <si>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</si>
  <si>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</si>
  <si>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</si>
  <si>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</si>
  <si>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</si>
  <si>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</si>
  <si>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</si>
  <si>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</si>
  <si>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</si>
  <si>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</si>
  <si>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</si>
  <si>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</si>
  <si>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</si>
  <si>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</si>
  <si>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</si>
  <si>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</si>
  <si>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</si>
  <si>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</si>
  <si>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</si>
  <si>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</si>
  <si>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</si>
  <si>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</si>
  <si>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</si>
  <si>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</si>
  <si>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</si>
  <si>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</si>
  <si>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</si>
  <si>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</si>
  <si>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</si>
  <si>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</si>
  <si>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</si>
  <si>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</si>
  <si>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</si>
  <si>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</si>
  <si>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</si>
  <si>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</si>
  <si>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</si>
  <si>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</si>
  <si>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</si>
  <si>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</si>
  <si>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</si>
  <si>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</si>
  <si>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</si>
  <si>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</si>
  <si>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</si>
  <si>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</si>
  <si>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</si>
  <si>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</si>
  <si>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</si>
  <si>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</si>
  <si>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</si>
  <si>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</si>
  <si>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</si>
  <si>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</si>
  <si>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</si>
  <si>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</si>
  <si>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</si>
  <si>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</si>
  <si>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</si>
  <si>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</si>
  <si>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</si>
  <si>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</si>
  <si>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</si>
  <si>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</si>
  <si>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</si>
  <si>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</si>
  <si>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</si>
  <si>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</si>
  <si>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</si>
  <si>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</si>
  <si>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</si>
  <si>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</si>
  <si>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</si>
  <si>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</si>
  <si>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</si>
  <si>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</si>
  <si>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</si>
  <si>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</si>
  <si>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</si>
  <si>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</si>
  <si>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</si>
  <si>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</si>
  <si>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</si>
  <si>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</si>
  <si>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</si>
  <si>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</si>
  <si>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</si>
  <si>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</si>
  <si>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</si>
  <si>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</si>
  <si>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</si>
  <si>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</si>
  <si>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</si>
  <si>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</si>
  <si>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</si>
  <si>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</si>
  <si>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</si>
  <si>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</si>
  <si>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</si>
  <si>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</si>
  <si>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</si>
  <si>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</si>
  <si>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</si>
  <si>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</si>
  <si>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</si>
  <si>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</si>
  <si>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</si>
  <si>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</si>
  <si>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</si>
  <si>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</si>
  <si>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</si>
  <si>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</si>
  <si>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</si>
  <si>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</si>
  <si>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</si>
  <si>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</si>
  <si>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</si>
  <si>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</si>
  <si>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</si>
  <si>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</si>
  <si>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</si>
  <si>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</si>
  <si>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</si>
  <si>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</si>
  <si>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</si>
  <si>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</si>
  <si>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</si>
  <si>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</si>
  <si>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</si>
  <si>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</si>
  <si>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</si>
  <si>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</si>
  <si>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</si>
  <si>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</si>
  <si>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</si>
  <si>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</si>
  <si>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</si>
  <si>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</si>
  <si>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</si>
  <si>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</si>
  <si>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</si>
  <si>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</si>
  <si>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</si>
  <si>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</si>
  <si>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</si>
  <si>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</si>
  <si>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</si>
  <si>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</si>
  <si>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</si>
  <si>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</si>
  <si>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</si>
  <si>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</si>
  <si>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</si>
  <si>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</si>
  <si>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</si>
  <si>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</si>
  <si>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</si>
  <si>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</si>
  <si>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</si>
  <si>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</si>
  <si>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</si>
  <si>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</si>
  <si>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</si>
  <si>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</si>
  <si>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</si>
  <si>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</si>
  <si>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</si>
  <si>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</si>
  <si>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</si>
  <si>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</si>
  <si>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</si>
  <si>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</si>
  <si>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</si>
  <si>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</si>
  <si>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</si>
  <si>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</si>
  <si>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</si>
  <si>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</si>
  <si>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</si>
  <si>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</si>
  <si>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</si>
  <si>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</si>
  <si>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</si>
  <si>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</si>
  <si>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</si>
  <si>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</si>
  <si>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</si>
  <si>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</si>
  <si>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</si>
  <si>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</si>
  <si>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</si>
  <si>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</si>
  <si>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</si>
  <si>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</si>
  <si>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</si>
  <si>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</si>
  <si>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</si>
  <si>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</si>
  <si>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</si>
  <si>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</si>
  <si>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</si>
  <si>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</si>
  <si>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</si>
  <si>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</si>
  <si>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</si>
  <si>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</si>
  <si>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</si>
  <si>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</si>
  <si>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</si>
  <si>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</si>
  <si>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</si>
  <si>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</si>
  <si>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</si>
  <si>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</si>
  <si>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</si>
  <si>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</si>
  <si>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</si>
  <si>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</si>
  <si>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</si>
  <si>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</si>
  <si>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</si>
  <si>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</si>
  <si>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</si>
  <si>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</si>
  <si>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</si>
  <si>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</si>
  <si>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</si>
  <si>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</si>
  <si>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</si>
  <si>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</si>
  <si>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</si>
  <si>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</si>
  <si>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</si>
  <si>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</si>
  <si>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</si>
  <si>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</si>
  <si>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</si>
  <si>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</si>
  <si>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</si>
  <si>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</si>
  <si>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</si>
  <si>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</si>
  <si>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</si>
  <si>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</si>
  <si>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</si>
  <si>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</si>
  <si>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</si>
  <si>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</si>
  <si>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</si>
  <si>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</si>
  <si>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</si>
  <si>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</si>
  <si>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</si>
  <si>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</si>
  <si>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</si>
  <si>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</si>
  <si>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</si>
  <si>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</si>
  <si>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</si>
  <si>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</si>
  <si>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</si>
  <si>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</si>
  <si>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</si>
  <si>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</si>
  <si>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</si>
  <si>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</si>
  <si>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</si>
  <si>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</si>
  <si>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</si>
  <si>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</si>
  <si>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</si>
  <si>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</si>
  <si>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</si>
  <si>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</si>
  <si>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</si>
  <si>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</si>
  <si>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</si>
  <si>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</si>
  <si>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</si>
  <si>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</si>
  <si>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</si>
  <si>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</si>
  <si>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</si>
  <si>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</si>
  <si>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</si>
  <si>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</si>
  <si>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</si>
  <si>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</si>
  <si>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</si>
  <si>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</si>
  <si>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</si>
  <si>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</si>
  <si>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</si>
  <si>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</si>
  <si>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</si>
  <si>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</si>
  <si>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</si>
  <si>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</si>
  <si>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</si>
  <si>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</si>
  <si>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</si>
  <si>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</si>
  <si>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</si>
  <si>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</si>
  <si>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</si>
  <si>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</si>
  <si>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</si>
  <si>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</si>
  <si>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</si>
  <si>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</si>
  <si>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</si>
  <si>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</si>
  <si>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</si>
  <si>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</si>
  <si>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</si>
  <si>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</si>
  <si>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</si>
  <si>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</si>
  <si>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</si>
  <si>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</si>
  <si>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</si>
  <si>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</si>
  <si>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</si>
  <si>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</si>
  <si>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</si>
  <si>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</si>
  <si>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</si>
  <si>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</si>
  <si>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</si>
  <si>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</si>
  <si>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</si>
  <si>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</si>
  <si>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</si>
  <si>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</si>
  <si>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</si>
  <si>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</si>
  <si>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</si>
  <si>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</si>
  <si>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</si>
  <si>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</si>
  <si>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</si>
  <si>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</si>
  <si>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</si>
  <si>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</si>
  <si>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</si>
  <si>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</si>
  <si>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</si>
  <si>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</si>
  <si>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</si>
  <si>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</si>
  <si>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</si>
  <si>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</si>
  <si>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</si>
  <si>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</si>
  <si>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</si>
  <si>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</si>
  <si>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</si>
  <si>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</si>
  <si>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</si>
  <si>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</si>
  <si>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</si>
  <si>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</si>
  <si>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</si>
  <si>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</si>
  <si>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</si>
  <si>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</si>
  <si>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</si>
  <si>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</si>
  <si>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</si>
  <si>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</si>
  <si>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</si>
  <si>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</si>
  <si>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</si>
  <si>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</si>
  <si>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</si>
  <si>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</si>
  <si>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</si>
  <si>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</si>
  <si>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</si>
  <si>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</si>
  <si>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</si>
  <si>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</si>
  <si>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</si>
  <si>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</si>
  <si>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</si>
  <si>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</si>
  <si>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</si>
  <si>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</si>
  <si>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</si>
  <si>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</si>
  <si>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</si>
  <si>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</si>
  <si>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</si>
  <si>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</si>
  <si>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</si>
  <si>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</si>
  <si>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</si>
  <si>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</si>
  <si>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</si>
  <si>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</si>
  <si>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</si>
  <si>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</si>
  <si>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</si>
  <si>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</si>
  <si>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</si>
  <si>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</si>
  <si>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</si>
  <si>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</si>
  <si>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</si>
  <si>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</si>
  <si>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</si>
  <si>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</si>
  <si>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</si>
  <si>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</si>
  <si>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</si>
  <si>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</si>
  <si>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</si>
  <si>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</si>
  <si>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</si>
  <si>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</si>
  <si>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</si>
  <si>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</si>
  <si>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</si>
  <si>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</si>
  <si>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</si>
  <si>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</si>
  <si>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</si>
  <si>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</si>
  <si>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</si>
  <si>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</si>
  <si>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</si>
  <si>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</si>
  <si>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</si>
  <si>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</si>
  <si>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</si>
  <si>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</si>
  <si>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</si>
  <si>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</si>
  <si>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</si>
  <si>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</si>
  <si>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</si>
  <si>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</si>
  <si>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</si>
  <si>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</si>
  <si>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</si>
  <si>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</si>
  <si>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</si>
  <si>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</si>
  <si>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</si>
  <si>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</si>
  <si>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</si>
  <si>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</si>
  <si>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</si>
  <si>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</si>
  <si>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</si>
  <si>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</si>
  <si>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</si>
  <si>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</si>
  <si>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</si>
  <si>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</si>
  <si>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</si>
  <si>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</si>
  <si>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</si>
  <si>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</si>
  <si>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</si>
  <si>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</si>
  <si>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</si>
  <si>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</si>
  <si>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</si>
  <si>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</si>
  <si>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</si>
  <si>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</si>
  <si>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</si>
  <si>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</si>
  <si>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</si>
  <si>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</si>
  <si>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</si>
  <si>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</si>
  <si>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</si>
  <si>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</si>
  <si>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</si>
  <si>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</si>
  <si>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</si>
  <si>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</si>
  <si>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</si>
  <si>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</si>
  <si>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</si>
  <si>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</si>
  <si>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</si>
  <si>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</si>
  <si>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</si>
  <si>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</si>
  <si>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</si>
  <si>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</si>
  <si>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</si>
  <si>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</si>
  <si>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</si>
  <si>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</si>
  <si>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</si>
  <si>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</si>
  <si>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</si>
  <si>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</si>
  <si>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</si>
  <si>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</si>
  <si>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</si>
  <si>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</si>
  <si>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</si>
  <si>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</si>
  <si>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</si>
  <si>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</si>
  <si>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</si>
  <si>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</si>
  <si>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</si>
  <si>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</si>
  <si>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</si>
  <si>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</si>
  <si>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</si>
  <si>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</si>
  <si>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</si>
  <si>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</si>
  <si>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</si>
  <si>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</si>
  <si>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</si>
  <si>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</si>
  <si>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</si>
  <si>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</si>
  <si>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</si>
  <si>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</si>
  <si>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</si>
  <si>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</si>
  <si>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</si>
  <si>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</si>
  <si>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</si>
  <si>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</si>
  <si>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</si>
  <si>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</si>
  <si>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</si>
  <si>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</si>
  <si>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</si>
  <si>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</si>
  <si>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</si>
  <si>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</si>
  <si>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</si>
  <si>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</si>
  <si>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</si>
  <si>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</si>
  <si>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</si>
  <si>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</si>
  <si>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</si>
  <si>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</si>
  <si>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</si>
  <si>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</si>
  <si>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</si>
  <si>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</si>
  <si>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</si>
  <si>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</si>
  <si>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</si>
  <si>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</si>
  <si>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</si>
  <si>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</si>
  <si>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</si>
  <si>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</si>
  <si>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</si>
  <si>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</si>
  <si>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</si>
  <si>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</si>
  <si>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</si>
  <si>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</si>
  <si>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</si>
  <si>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</si>
  <si>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</si>
  <si>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</si>
  <si>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</si>
  <si>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</si>
  <si>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</si>
  <si>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</si>
  <si>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</si>
  <si>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</si>
  <si>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</si>
  <si>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</si>
  <si>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</si>
  <si>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</si>
  <si>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</si>
  <si>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</si>
  <si>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</si>
  <si>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</si>
  <si>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</si>
  <si>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</si>
  <si>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</si>
  <si>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</si>
  <si>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</si>
  <si>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</si>
  <si>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</si>
  <si>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</si>
  <si>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</si>
  <si>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</si>
  <si>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</si>
  <si>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</si>
  <si>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</si>
  <si>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</si>
  <si>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</si>
  <si>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</si>
  <si>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</si>
  <si>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</si>
  <si>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</si>
  <si>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</si>
  <si>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</si>
  <si>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</si>
  <si>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</si>
  <si>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</si>
  <si>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</si>
  <si>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</si>
  <si>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</si>
  <si>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</si>
  <si>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</si>
  <si>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</si>
  <si>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</si>
  <si>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</si>
  <si>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</si>
  <si>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</si>
  <si>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</si>
  <si>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</si>
  <si>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</si>
  <si>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</si>
  <si>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</si>
  <si>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</si>
  <si>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</si>
  <si>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</si>
  <si>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</si>
  <si>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</si>
  <si>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</si>
  <si>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</si>
  <si>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</si>
  <si>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</si>
  <si>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</si>
  <si>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</si>
  <si>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</si>
  <si>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</si>
  <si>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</si>
  <si>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</si>
  <si>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</si>
  <si>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</si>
  <si>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</si>
  <si>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</si>
  <si>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</si>
  <si>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</si>
  <si>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</si>
  <si>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</si>
  <si>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</si>
  <si>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</si>
  <si>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</si>
  <si>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</si>
  <si>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</si>
  <si>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</si>
  <si>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</si>
  <si>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</si>
  <si>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</si>
  <si>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</si>
  <si>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</si>
  <si>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</si>
  <si>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</si>
  <si>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</si>
  <si>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</si>
  <si>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</si>
  <si>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</si>
  <si>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</si>
  <si>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</si>
  <si>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</si>
  <si>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</si>
  <si>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</si>
  <si>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</si>
  <si>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</si>
  <si>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</si>
  <si>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</si>
  <si>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</si>
  <si>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</si>
  <si>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</si>
  <si>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</si>
  <si>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</si>
  <si>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</si>
  <si>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</si>
  <si>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</si>
  <si>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</si>
  <si>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</si>
  <si>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</si>
  <si>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</si>
  <si>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</si>
  <si>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</si>
  <si>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</si>
  <si>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</si>
  <si>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</si>
  <si>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</si>
  <si>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</si>
  <si>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</si>
  <si>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</si>
  <si>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</si>
  <si>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</si>
  <si>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</si>
  <si>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</si>
  <si>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</si>
  <si>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</si>
  <si>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</si>
  <si>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</si>
  <si>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</si>
  <si>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</si>
  <si>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</si>
  <si>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</si>
  <si>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</si>
  <si>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</si>
  <si>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</si>
  <si>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</si>
  <si>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</si>
  <si>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</si>
  <si>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</si>
  <si>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</si>
  <si>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</si>
  <si>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</si>
  <si>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</si>
  <si>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</si>
  <si>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</si>
  <si>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</si>
  <si>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</si>
  <si>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</si>
  <si>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</si>
  <si>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</si>
  <si>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</si>
  <si>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</si>
  <si>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</si>
  <si>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</si>
  <si>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</si>
  <si>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</si>
  <si>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</si>
  <si>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</si>
  <si>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</si>
  <si>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</si>
  <si>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</si>
  <si>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</si>
  <si>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</si>
  <si>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</si>
  <si>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</si>
  <si>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</si>
  <si>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</si>
  <si>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</si>
  <si>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</si>
  <si>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</si>
  <si>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</si>
  <si>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</si>
  <si>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</si>
  <si>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</si>
  <si>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</si>
  <si>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</si>
  <si>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</si>
  <si>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</si>
  <si>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</si>
  <si>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</si>
  <si>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</si>
  <si>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</si>
  <si>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</si>
  <si>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</si>
  <si>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</si>
  <si>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</si>
  <si>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</si>
  <si>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</si>
  <si>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</si>
  <si>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</si>
  <si>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</si>
  <si>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</si>
  <si>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</si>
  <si>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</si>
  <si>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</si>
  <si>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</si>
  <si>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</si>
  <si>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</si>
  <si>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</si>
  <si>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</si>
  <si>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</si>
  <si>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</si>
  <si>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</si>
  <si>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</si>
  <si>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</si>
  <si>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</si>
  <si>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</si>
  <si>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</si>
  <si>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</si>
  <si>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</si>
  <si>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</si>
  <si>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</si>
  <si>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</si>
  <si>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</si>
  <si>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</si>
  <si>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</si>
  <si>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</si>
  <si>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</si>
  <si>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</si>
  <si>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</si>
  <si>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</si>
  <si>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</si>
  <si>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</si>
  <si>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</si>
  <si>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</si>
  <si>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</si>
  <si>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</si>
  <si>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</si>
  <si>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</si>
  <si>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</si>
  <si>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</si>
  <si>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</si>
  <si>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</si>
  <si>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</si>
  <si>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</si>
  <si>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</si>
  <si>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</si>
  <si>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</si>
  <si>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</si>
  <si>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</si>
  <si>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</si>
  <si>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</si>
  <si>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</si>
  <si>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</si>
  <si>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</si>
  <si>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</si>
  <si>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</si>
  <si>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</si>
  <si>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</si>
  <si>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</si>
  <si>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</si>
  <si>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</si>
  <si>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</si>
  <si>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</si>
  <si>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</si>
  <si>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</si>
  <si>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</si>
  <si>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</si>
  <si>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</si>
  <si>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</si>
  <si>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</si>
  <si>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</si>
  <si>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</si>
  <si>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</si>
  <si>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</si>
  <si>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</si>
  <si>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</si>
  <si>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</si>
  <si>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</si>
  <si>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</si>
  <si>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</si>
  <si>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</si>
  <si>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</si>
  <si>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</si>
  <si>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</si>
  <si>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</si>
  <si>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</si>
  <si>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</si>
  <si>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</si>
  <si>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</si>
  <si>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</si>
  <si>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</si>
  <si>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</si>
  <si>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</si>
  <si>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</si>
  <si>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</si>
  <si>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</si>
  <si>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</si>
  <si>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</si>
  <si>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</si>
  <si>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</si>
  <si>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</si>
  <si>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</si>
  <si>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</si>
  <si>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</si>
  <si>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</si>
  <si>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</si>
  <si>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</si>
  <si>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</si>
  <si>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</si>
  <si>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</si>
  <si>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</si>
  <si>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</si>
  <si>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</si>
  <si>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</si>
  <si>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</si>
  <si>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</si>
  <si>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</si>
  <si>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</si>
  <si>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</si>
  <si>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</si>
  <si>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</si>
  <si>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</si>
  <si>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</si>
  <si>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</si>
  <si>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</si>
  <si>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</si>
  <si>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</si>
  <si>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</si>
  <si>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</si>
  <si>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</si>
  <si>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</si>
  <si>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</si>
  <si>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</si>
  <si>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</si>
  <si>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</si>
  <si>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</si>
  <si>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</si>
  <si>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</si>
  <si>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</si>
  <si>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</si>
  <si>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</si>
  <si>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</si>
  <si>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</si>
  <si>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</si>
  <si>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</si>
  <si>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</si>
  <si>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</si>
  <si>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</si>
  <si>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</si>
  <si>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</si>
  <si>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</si>
  <si>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</si>
  <si>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</si>
  <si>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</si>
  <si>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</si>
  <si>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</si>
  <si>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</si>
  <si>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</si>
  <si>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</si>
  <si>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</si>
  <si>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</si>
  <si>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</si>
  <si>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</si>
  <si>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</si>
  <si>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</si>
  <si>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</si>
  <si>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</si>
  <si>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</si>
  <si>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</si>
  <si>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</si>
  <si>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</si>
  <si>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</si>
  <si>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</si>
  <si>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</si>
  <si>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</si>
  <si>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</si>
  <si>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</si>
  <si>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</si>
  <si>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</si>
  <si>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</si>
  <si>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</si>
  <si>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</si>
  <si>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</si>
  <si>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</si>
  <si>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</si>
  <si>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</si>
  <si>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</si>
  <si>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</si>
  <si>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</si>
  <si>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</si>
  <si>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</si>
  <si>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</si>
  <si>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</si>
  <si>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</si>
  <si>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</si>
  <si>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</si>
  <si>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</si>
  <si>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</si>
  <si>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</si>
  <si>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</si>
  <si>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</si>
  <si>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</si>
  <si>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</si>
  <si>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</si>
  <si>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</si>
  <si>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</si>
  <si>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</si>
  <si>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</si>
  <si>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</si>
  <si>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</si>
  <si>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</si>
  <si>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</si>
  <si>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</si>
  <si>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</si>
  <si>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</si>
  <si>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</si>
  <si>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</si>
  <si>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</si>
  <si>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</si>
  <si>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</si>
  <si>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</si>
  <si>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</si>
  <si>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</si>
  <si>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</si>
  <si>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</si>
  <si>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</si>
  <si>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</si>
  <si>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</si>
  <si>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</si>
  <si>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</si>
  <si>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</si>
  <si>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</si>
  <si>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</si>
  <si>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</si>
  <si>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</si>
  <si>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</si>
  <si>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</si>
  <si>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</si>
  <si>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</si>
  <si>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</si>
  <si>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</si>
  <si>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</si>
  <si>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</si>
  <si>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</si>
  <si>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</si>
  <si>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</si>
  <si>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</si>
  <si>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</si>
  <si>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</si>
  <si>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</si>
  <si>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</si>
  <si>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</si>
  <si>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</si>
  <si>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</si>
  <si>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</si>
  <si>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</si>
  <si>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</si>
  <si>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</si>
  <si>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</si>
  <si>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</si>
  <si>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</si>
  <si>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</si>
  <si>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</si>
  <si>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</si>
  <si>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</si>
  <si>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</si>
  <si>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</si>
  <si>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</si>
  <si>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</si>
  <si>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</si>
  <si>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</si>
  <si>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</si>
  <si>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</si>
  <si>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</si>
  <si>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</si>
  <si>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</si>
  <si>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</si>
  <si>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</si>
  <si>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</si>
  <si>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</si>
  <si>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</si>
  <si>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</si>
  <si>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</si>
  <si>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</si>
  <si>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</si>
  <si>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</si>
  <si>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</si>
  <si>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</si>
  <si>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</si>
  <si>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</si>
  <si>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</si>
  <si>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</si>
  <si>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</si>
  <si>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</si>
  <si>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</si>
  <si>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</si>
  <si>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</si>
  <si>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</si>
  <si>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</si>
  <si>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</si>
  <si>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</si>
  <si>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</si>
  <si>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</si>
  <si>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</si>
  <si>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</si>
  <si>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</si>
  <si>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</si>
  <si>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</si>
  <si>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</si>
  <si>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</si>
  <si>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</si>
  <si>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</si>
  <si>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</si>
  <si>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</si>
  <si>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</si>
  <si>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</si>
  <si>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</si>
  <si>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</si>
  <si>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</si>
  <si>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</si>
  <si>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</si>
  <si>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</si>
  <si>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</si>
  <si>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</si>
  <si>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</si>
  <si>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</si>
  <si>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</si>
  <si>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</si>
  <si>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</si>
  <si>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</si>
  <si>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</si>
  <si>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</si>
  <si>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</si>
  <si>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</si>
  <si>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</si>
  <si>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</si>
  <si>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</si>
  <si>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</si>
  <si>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</si>
  <si>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</si>
  <si>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</si>
  <si>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</si>
  <si>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</si>
  <si>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</si>
  <si>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</si>
  <si>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</si>
  <si>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</si>
  <si>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</si>
  <si>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</si>
  <si>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</si>
  <si>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</si>
  <si>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</si>
  <si>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</si>
  <si>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</si>
  <si>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</si>
  <si>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</si>
  <si>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</si>
  <si>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</si>
  <si>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</si>
  <si>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</si>
  <si>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</si>
  <si>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</si>
  <si>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</si>
  <si>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</si>
  <si>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</si>
  <si>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</si>
  <si>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</si>
  <si>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</si>
  <si>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</si>
  <si>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</si>
  <si>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</si>
  <si>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</si>
  <si>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</si>
  <si>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</si>
  <si>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</si>
  <si>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</si>
  <si>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</si>
  <si>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</si>
  <si>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</si>
  <si>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</si>
  <si>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</si>
  <si>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</si>
  <si>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</si>
  <si>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</si>
  <si>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</si>
  <si>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</si>
  <si>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</si>
  <si>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</si>
  <si>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</si>
  <si>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</si>
  <si>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</si>
  <si>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</si>
  <si>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</si>
  <si>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</si>
  <si>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</si>
  <si>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</si>
  <si>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</si>
  <si>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</si>
  <si>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</si>
  <si>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</si>
  <si>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</si>
  <si>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</si>
  <si>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</si>
  <si>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</si>
  <si>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</si>
  <si>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</si>
  <si>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</si>
  <si>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</si>
  <si>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</si>
  <si>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</si>
  <si>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</si>
  <si>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</si>
  <si>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</si>
  <si>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</si>
  <si>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</si>
  <si>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</si>
  <si>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</si>
  <si>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</si>
  <si>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</si>
  <si>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</si>
  <si>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</si>
  <si>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</si>
  <si>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</si>
  <si>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</si>
  <si>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</si>
  <si>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</si>
  <si>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</si>
  <si>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</si>
  <si>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</si>
  <si>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</si>
  <si>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</si>
  <si>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</si>
  <si>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</si>
  <si>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</si>
  <si>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</si>
  <si>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</si>
  <si>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</si>
  <si>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</si>
  <si>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</si>
  <si>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</si>
  <si>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</si>
  <si>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</si>
  <si>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</si>
  <si>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</si>
  <si>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</si>
  <si>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</si>
  <si>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</si>
  <si>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</si>
  <si>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</si>
  <si>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</si>
  <si>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</si>
  <si>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</si>
  <si>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</si>
  <si>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</si>
  <si>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</si>
  <si>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</si>
  <si>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</si>
  <si>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</si>
  <si>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</si>
  <si>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</si>
  <si>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</si>
  <si>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</si>
  <si>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</si>
  <si>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</si>
  <si>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</si>
  <si>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</si>
  <si>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</si>
  <si>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</si>
  <si>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</si>
  <si>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</si>
  <si>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</si>
  <si>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</si>
  <si>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</si>
  <si>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</si>
  <si>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</si>
  <si>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</si>
  <si>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</si>
  <si>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</si>
  <si>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</si>
  <si>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</si>
  <si>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</si>
  <si>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</si>
  <si>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</si>
  <si>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</si>
  <si>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</si>
  <si>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</si>
  <si>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</si>
  <si>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</si>
  <si>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</si>
  <si>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</si>
  <si>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</si>
  <si>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</si>
  <si>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</si>
  <si>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</si>
  <si>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</si>
  <si>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</si>
  <si>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</si>
  <si>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</si>
  <si>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</si>
  <si>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</si>
  <si>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</si>
  <si>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</si>
  <si>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</si>
  <si>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</si>
  <si>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</si>
  <si>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</si>
  <si>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</si>
  <si>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</si>
  <si>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</si>
  <si>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</si>
  <si>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</si>
  <si>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</si>
  <si>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</si>
  <si>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</si>
  <si>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</si>
  <si>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</si>
  <si>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</si>
  <si>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</si>
  <si>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</si>
  <si>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</si>
  <si>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</si>
  <si>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</si>
  <si>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</si>
  <si>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</si>
  <si>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</si>
  <si>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</si>
  <si>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</si>
  <si>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</si>
  <si>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</si>
  <si>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</si>
  <si>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</si>
  <si>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</si>
  <si>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</si>
  <si>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</si>
  <si>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</si>
  <si>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</si>
  <si>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</si>
  <si>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</si>
  <si>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</si>
  <si>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</si>
  <si>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</si>
  <si>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</si>
  <si>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</si>
  <si>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</si>
  <si>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</si>
  <si>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</si>
  <si>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</si>
  <si>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</si>
  <si>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</si>
  <si>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</si>
  <si>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</si>
  <si>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</si>
  <si>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</si>
  <si>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</si>
  <si>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</si>
  <si>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</si>
  <si>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</si>
  <si>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</si>
  <si>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</si>
  <si>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</si>
  <si>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</si>
  <si>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</si>
  <si>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</si>
  <si>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</si>
  <si>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</si>
  <si>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</si>
  <si>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</si>
  <si>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</si>
  <si>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</si>
  <si>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</si>
  <si>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</si>
  <si>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</si>
  <si>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</si>
  <si>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</si>
  <si>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</si>
  <si>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</si>
  <si>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</si>
  <si>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</si>
  <si>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</si>
  <si>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</si>
  <si>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</si>
  <si>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</si>
  <si>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</si>
  <si>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</si>
  <si>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</si>
  <si>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</si>
  <si>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</si>
  <si>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</si>
  <si>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</si>
  <si>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</si>
  <si>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</si>
  <si>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</si>
  <si>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</si>
  <si>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</si>
  <si>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</si>
  <si>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</si>
  <si>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</si>
  <si>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</si>
  <si>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</si>
  <si>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</si>
  <si>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</si>
  <si>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</si>
  <si>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</si>
  <si>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</si>
  <si>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</si>
  <si>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</si>
  <si>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</si>
  <si>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</si>
  <si>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</si>
  <si>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</si>
  <si>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</si>
  <si>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</si>
  <si>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</si>
  <si>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</si>
  <si>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</si>
  <si>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</si>
  <si>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</si>
  <si>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</si>
  <si>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</si>
  <si>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</si>
  <si>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</si>
  <si>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</si>
  <si>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</si>
  <si>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</si>
  <si>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</si>
  <si>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</si>
  <si>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</si>
  <si>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</si>
  <si>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</si>
  <si>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</si>
  <si>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</si>
  <si>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</si>
  <si>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</si>
  <si>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</si>
  <si>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</si>
  <si>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</si>
  <si>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</si>
  <si>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</si>
  <si>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</si>
  <si>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</si>
  <si>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</si>
  <si>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</si>
  <si>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</si>
  <si>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</si>
  <si>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</si>
  <si>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</si>
  <si>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</si>
  <si>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</si>
  <si>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</si>
  <si>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</si>
  <si>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</si>
  <si>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</si>
  <si>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</si>
  <si>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</si>
  <si>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</si>
  <si>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</si>
  <si>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</si>
  <si>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</si>
  <si>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</si>
  <si>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</si>
  <si>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</si>
  <si>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</si>
  <si>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</si>
  <si>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</si>
  <si>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</si>
  <si>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</si>
  <si>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</si>
  <si>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</si>
  <si>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</si>
  <si>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</si>
  <si>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</si>
  <si>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</si>
  <si>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</si>
  <si>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</si>
  <si>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</si>
  <si>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</si>
  <si>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</si>
  <si>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</si>
  <si>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</si>
  <si>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</si>
  <si>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</si>
  <si>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</si>
  <si>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</si>
  <si>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</si>
  <si>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</si>
  <si>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</si>
  <si>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</si>
  <si>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</si>
  <si>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</si>
  <si>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</si>
  <si>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</si>
  <si>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</si>
  <si>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</si>
  <si>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</si>
  <si>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</si>
  <si>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</si>
  <si>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</si>
  <si>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</si>
  <si>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</si>
  <si>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</si>
  <si>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</si>
  <si>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</si>
  <si>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</si>
  <si>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</si>
  <si>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</si>
  <si>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</si>
  <si>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</si>
  <si>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</si>
  <si>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</si>
  <si>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</si>
  <si>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</si>
  <si>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</si>
  <si>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</si>
  <si>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</si>
  <si>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</si>
  <si>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</si>
  <si>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</si>
  <si>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</si>
  <si>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</si>
  <si>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</si>
  <si>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</si>
  <si>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</si>
  <si>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</si>
  <si>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</si>
  <si>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</si>
  <si>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</si>
  <si>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</si>
  <si>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</si>
  <si>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</si>
  <si>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</si>
  <si>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</si>
  <si>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</si>
  <si>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</si>
  <si>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</si>
  <si>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</si>
  <si>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</si>
  <si>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</si>
  <si>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</si>
  <si>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</si>
  <si>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</si>
  <si>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</si>
  <si>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</si>
  <si>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</si>
  <si>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</si>
  <si>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</si>
  <si>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</si>
  <si>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</si>
  <si>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</si>
  <si>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</si>
  <si>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</si>
  <si>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</si>
  <si>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</si>
  <si>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</si>
  <si>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</si>
  <si>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</si>
  <si>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</si>
  <si>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</si>
  <si>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</si>
  <si>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</si>
  <si>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</si>
  <si>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</si>
  <si>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</si>
  <si>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</si>
  <si>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</si>
  <si>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</si>
  <si>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</si>
  <si>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</si>
  <si>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</si>
  <si>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</si>
  <si>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</si>
  <si>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</si>
  <si>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</si>
  <si>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</si>
  <si>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</si>
  <si>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</si>
  <si>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</si>
  <si>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</si>
  <si>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</si>
  <si>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</si>
  <si>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</si>
  <si>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</si>
  <si>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</si>
  <si>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</si>
  <si>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</si>
  <si>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</si>
  <si>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</si>
  <si>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</si>
  <si>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</si>
  <si>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</si>
  <si>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</si>
  <si>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</si>
  <si>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</si>
  <si>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</si>
  <si>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</si>
  <si>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</si>
  <si>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</si>
  <si>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</si>
  <si>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</si>
  <si>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</si>
  <si>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</si>
  <si>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</si>
  <si>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</si>
  <si>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</si>
  <si>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</si>
  <si>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</si>
  <si>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</si>
  <si>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</si>
  <si>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</si>
  <si>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</si>
  <si>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</si>
  <si>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</si>
  <si>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</si>
  <si>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</si>
  <si>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</si>
  <si>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</si>
  <si>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</si>
  <si>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</si>
  <si>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</si>
  <si>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</si>
  <si>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</si>
  <si>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</si>
  <si>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</si>
  <si>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</si>
  <si>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</si>
  <si>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</si>
  <si>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</si>
  <si>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</si>
  <si>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</si>
  <si>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</si>
  <si>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</si>
  <si>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</si>
  <si>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</si>
  <si>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</si>
  <si>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</si>
  <si>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</si>
  <si>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</si>
  <si>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</si>
  <si>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</si>
  <si>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</si>
  <si>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</si>
  <si>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</si>
  <si>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</si>
  <si>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</si>
  <si>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</si>
  <si>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</si>
  <si>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</si>
  <si>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</si>
  <si>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</si>
  <si>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</si>
  <si>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</si>
  <si>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</si>
  <si>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</si>
  <si>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</si>
  <si>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</si>
  <si>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</si>
  <si>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</si>
  <si>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</si>
  <si>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</si>
  <si>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</si>
  <si>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</si>
  <si>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</si>
  <si>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</si>
  <si>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</si>
  <si>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</si>
  <si>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</si>
  <si>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</si>
  <si>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</si>
  <si>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</si>
  <si>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</si>
  <si>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</si>
  <si>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</si>
  <si>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</si>
  <si>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</si>
  <si>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</si>
  <si>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</si>
  <si>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</si>
  <si>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</si>
  <si>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</si>
  <si>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</si>
  <si>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</si>
  <si>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</si>
  <si>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</si>
  <si>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</si>
  <si>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</si>
  <si>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</si>
  <si>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</si>
  <si>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</si>
  <si>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</si>
  <si>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</si>
  <si>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</si>
  <si>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</si>
  <si>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</si>
  <si>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</si>
  <si>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</si>
  <si>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</si>
  <si>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</si>
  <si>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</si>
  <si>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</si>
  <si>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</si>
  <si>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</si>
  <si>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</si>
  <si>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</si>
  <si>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</si>
  <si>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</si>
  <si>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</si>
  <si>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</si>
  <si>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</si>
  <si>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</si>
  <si>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</si>
  <si>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</si>
  <si>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</si>
  <si>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</si>
  <si>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</si>
  <si>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</si>
  <si>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</si>
  <si>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</si>
  <si>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</si>
  <si>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</si>
  <si>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</si>
  <si>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</si>
  <si>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</si>
  <si>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</si>
  <si>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</si>
  <si>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</si>
  <si>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</si>
  <si>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</si>
  <si>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</si>
  <si>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</si>
  <si>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</si>
  <si>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</si>
  <si>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</si>
  <si>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</si>
  <si>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</si>
  <si>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</si>
  <si>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</si>
  <si>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</si>
  <si>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</si>
  <si>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</si>
  <si>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</si>
  <si>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</si>
  <si>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</si>
  <si>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</si>
  <si>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</si>
  <si>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</si>
  <si>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</si>
  <si>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</si>
  <si>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</si>
  <si>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</si>
  <si>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</si>
  <si>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</si>
  <si>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</si>
  <si>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</si>
  <si>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</si>
  <si>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</si>
  <si>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</si>
  <si>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</si>
  <si>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</si>
  <si>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</si>
  <si>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</si>
  <si>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</si>
  <si>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</si>
  <si>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</si>
  <si>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</si>
  <si>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</si>
  <si>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</si>
  <si>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</si>
  <si>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</si>
  <si>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</si>
  <si>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</si>
  <si>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</si>
  <si>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</si>
  <si>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</si>
  <si>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</si>
  <si>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</si>
  <si>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</si>
  <si>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</si>
  <si>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</si>
  <si>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</si>
  <si>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</si>
  <si>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</si>
  <si>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</si>
  <si>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</si>
  <si>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</si>
  <si>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</si>
  <si>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</si>
  <si>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</si>
  <si>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</si>
  <si>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</si>
  <si>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</si>
  <si>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</si>
  <si>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</si>
  <si>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</si>
  <si>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</si>
  <si>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</si>
  <si>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</si>
  <si>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</si>
  <si>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</si>
  <si>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</si>
  <si>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</si>
  <si>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</si>
  <si>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</si>
  <si>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</si>
  <si>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</si>
  <si>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</si>
  <si>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</si>
  <si>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</si>
  <si>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</si>
  <si>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</si>
  <si>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</si>
  <si>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</si>
  <si>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</si>
  <si>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</si>
  <si>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</si>
  <si>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</si>
  <si>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</si>
  <si>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</si>
  <si>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</si>
  <si>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</si>
  <si>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</si>
  <si>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</si>
  <si>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</si>
  <si>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</si>
  <si>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</si>
  <si>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</si>
  <si>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</si>
  <si>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</si>
  <si>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</si>
  <si>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</si>
  <si>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</si>
  <si>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</si>
  <si>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</si>
  <si>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</si>
  <si>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</si>
  <si>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</si>
  <si>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</si>
  <si>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</si>
  <si>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</si>
  <si>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</si>
  <si>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</si>
  <si>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</si>
  <si>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</si>
  <si>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</si>
  <si>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</si>
  <si>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</si>
  <si>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</si>
  <si>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</si>
  <si>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</si>
  <si>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</si>
  <si>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</si>
  <si>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</si>
  <si>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</si>
  <si>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</si>
  <si>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</si>
  <si>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</si>
  <si>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</si>
  <si>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</si>
  <si>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</si>
  <si>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</si>
  <si>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</si>
  <si>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</si>
  <si>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</si>
  <si>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</si>
  <si>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</si>
  <si>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</si>
  <si>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</si>
  <si>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</si>
  <si>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</si>
  <si>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</si>
  <si>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</si>
  <si>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</si>
  <si>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</si>
  <si>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</si>
  <si>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</si>
  <si>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</si>
  <si>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</si>
  <si>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</si>
  <si>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</si>
  <si>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</si>
  <si>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</si>
  <si>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</si>
  <si>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</si>
  <si>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</si>
  <si>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</si>
  <si>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</si>
  <si>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</si>
  <si>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</si>
  <si>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</si>
  <si>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</si>
  <si>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</si>
  <si>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</si>
  <si>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</si>
  <si>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</si>
  <si>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</si>
  <si>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</si>
  <si>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</si>
  <si>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</si>
  <si>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</si>
  <si>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</si>
  <si>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</si>
  <si>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</si>
  <si>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</si>
  <si>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</si>
  <si>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</si>
  <si>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</si>
  <si>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</si>
  <si>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</si>
  <si>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</si>
  <si>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</si>
  <si>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</si>
  <si>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</si>
  <si>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</si>
  <si>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</si>
  <si>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</si>
  <si>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</si>
  <si>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</si>
  <si>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</si>
  <si>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</si>
  <si>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</si>
  <si>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</si>
  <si>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</si>
  <si>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</si>
  <si>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</si>
  <si>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</si>
  <si>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</si>
  <si>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</si>
  <si>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</si>
  <si>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</si>
  <si>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</si>
  <si>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</si>
  <si>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</si>
  <si>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</si>
  <si>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</si>
  <si>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</si>
  <si>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</si>
  <si>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</si>
  <si>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</si>
  <si>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</si>
  <si>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</si>
  <si>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</si>
  <si>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</si>
  <si>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</si>
  <si>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</si>
  <si>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</si>
  <si>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</si>
  <si>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</si>
  <si>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</si>
  <si>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</si>
  <si>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</si>
  <si>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</si>
  <si>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</si>
  <si>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</si>
  <si>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</si>
  <si>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</si>
  <si>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</si>
  <si>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</si>
  <si>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</si>
  <si>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</si>
  <si>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</si>
  <si>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</si>
  <si>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</si>
  <si>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</si>
  <si>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</si>
  <si>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</si>
  <si>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</si>
  <si>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</si>
  <si>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</si>
  <si>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</si>
  <si>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</si>
  <si>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</si>
  <si>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</si>
  <si>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</si>
  <si>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</si>
  <si>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</si>
  <si>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</si>
  <si>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</si>
  <si>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</si>
  <si>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</si>
  <si>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</si>
  <si>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</si>
  <si>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</si>
  <si>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</si>
  <si>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</si>
  <si>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</si>
  <si>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</si>
  <si>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</si>
  <si>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</si>
  <si>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</si>
  <si>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</si>
  <si>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</si>
  <si>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</si>
  <si>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</si>
  <si>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</si>
  <si>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</si>
  <si>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</si>
  <si>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</si>
  <si>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</si>
  <si>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</si>
  <si>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</si>
  <si>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</si>
  <si>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</si>
  <si>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</si>
  <si>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</si>
  <si>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</si>
  <si>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</si>
  <si>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</si>
  <si>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</si>
  <si>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</si>
  <si>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</si>
  <si>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</si>
  <si>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</si>
  <si>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</si>
  <si>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</si>
  <si>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</si>
  <si>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</si>
  <si>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</si>
  <si>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</si>
  <si>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</si>
  <si>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</si>
  <si>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</si>
  <si>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</si>
  <si>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</si>
  <si>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</si>
  <si>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</si>
  <si>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</si>
  <si>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</si>
  <si>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</si>
  <si>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</si>
  <si>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</si>
  <si>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</si>
  <si>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</si>
  <si>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</si>
  <si>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</si>
  <si>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</si>
  <si>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</si>
  <si>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</si>
  <si>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</si>
  <si>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</si>
  <si>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</si>
  <si>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</si>
  <si>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</si>
  <si>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</si>
  <si>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</si>
  <si>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</si>
  <si>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</si>
  <si>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</si>
  <si>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</si>
  <si>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</si>
  <si>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</si>
  <si>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</si>
  <si>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</si>
  <si>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</si>
  <si>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</si>
  <si>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</si>
  <si>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</si>
  <si>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</si>
  <si>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</si>
  <si>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</si>
  <si>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</si>
  <si>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</si>
  <si>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</si>
  <si>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</si>
  <si>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</si>
  <si>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</si>
  <si>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</si>
  <si>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</si>
  <si>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</si>
  <si>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</si>
  <si>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</si>
  <si>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</si>
  <si>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</si>
  <si>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</si>
  <si>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</si>
  <si>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</si>
  <si>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</si>
  <si>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</si>
  <si>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</si>
  <si>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</si>
  <si>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</si>
  <si>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</si>
  <si>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</si>
  <si>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</si>
  <si>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</si>
  <si>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</si>
  <si>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</si>
  <si>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</si>
  <si>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</si>
  <si>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</si>
  <si>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</si>
  <si>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</si>
  <si>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</si>
  <si>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</si>
  <si>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</si>
  <si>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</si>
  <si>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</si>
  <si>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</si>
  <si>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</si>
  <si>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</si>
  <si>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</si>
  <si>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</si>
  <si>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</si>
  <si>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</si>
  <si>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</si>
  <si>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</si>
  <si>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</si>
  <si>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</si>
  <si>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</si>
  <si>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</si>
  <si>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</si>
  <si>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</si>
  <si>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</si>
  <si>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</si>
  <si>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</si>
  <si>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</si>
  <si>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</si>
  <si>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</si>
  <si>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</si>
  <si>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</si>
  <si>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</si>
  <si>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</si>
  <si>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</si>
  <si>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</si>
  <si>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</si>
  <si>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</si>
  <si>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</si>
  <si>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</si>
  <si>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</si>
  <si>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</si>
  <si>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</si>
  <si>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</si>
  <si>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</si>
  <si>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</si>
  <si>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</si>
  <si>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</si>
  <si>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</si>
  <si>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</si>
  <si>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</si>
  <si>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</si>
  <si>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</si>
  <si>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</si>
  <si>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</si>
  <si>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</si>
  <si>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</si>
  <si>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</si>
  <si>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</si>
  <si>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</si>
  <si>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</si>
  <si>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</si>
  <si>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</si>
  <si>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</si>
  <si>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</si>
  <si>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</si>
  <si>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</si>
  <si>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</si>
  <si>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</si>
  <si>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</si>
  <si>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</si>
  <si>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</si>
  <si>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</si>
  <si>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</si>
  <si>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</si>
  <si>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</si>
  <si>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</si>
  <si>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</si>
  <si>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</si>
  <si>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</si>
  <si>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</si>
  <si>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</si>
  <si>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</si>
  <si>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</si>
  <si>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</si>
  <si>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</si>
  <si>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</si>
  <si>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</si>
  <si>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</si>
  <si>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</si>
  <si>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</si>
  <si>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</si>
  <si>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</si>
  <si>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</si>
  <si>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</si>
  <si>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</si>
  <si>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</si>
  <si>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</si>
  <si>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</si>
  <si>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</si>
  <si>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</si>
  <si>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</si>
  <si>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</si>
  <si>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</si>
  <si>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</si>
  <si>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</si>
  <si>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</si>
  <si>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</si>
  <si>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</si>
  <si>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</si>
  <si>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</si>
  <si>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</si>
  <si>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</si>
  <si>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</si>
  <si>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</si>
  <si>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</si>
  <si>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</si>
  <si>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</si>
  <si>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</si>
  <si>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</si>
  <si>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</si>
  <si>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</si>
  <si>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</si>
  <si>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</si>
  <si>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</si>
  <si>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</si>
  <si>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</si>
  <si>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</si>
  <si>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</si>
  <si>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</si>
  <si>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</si>
  <si>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</si>
  <si>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</si>
  <si>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</si>
  <si>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</si>
  <si>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</si>
  <si>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</si>
  <si>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</si>
  <si>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</si>
  <si>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</si>
  <si>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</si>
  <si>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</si>
  <si>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</si>
  <si>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</si>
  <si>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</si>
  <si>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</si>
  <si>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</si>
  <si>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</si>
  <si>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</si>
  <si>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</si>
  <si>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</si>
  <si>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</si>
  <si>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</si>
  <si>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</si>
  <si>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</si>
  <si>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</si>
  <si>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</si>
  <si>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</si>
  <si>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</si>
  <si>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</si>
  <si>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</si>
  <si>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</si>
  <si>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</si>
  <si>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</si>
  <si>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</si>
  <si>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</si>
  <si>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</si>
  <si>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</si>
  <si>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</si>
  <si>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</si>
  <si>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</si>
  <si>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</si>
  <si>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</si>
  <si>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</si>
  <si>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</si>
  <si>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</si>
  <si>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</si>
  <si>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</si>
  <si>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</si>
  <si>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</si>
  <si>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</si>
  <si>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</si>
  <si>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</si>
  <si>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</si>
  <si>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</si>
  <si>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</si>
  <si>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</si>
  <si>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</si>
  <si>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</si>
  <si>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</si>
  <si>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</si>
  <si>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</si>
  <si>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</si>
  <si>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</si>
  <si>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</si>
  <si>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</si>
  <si>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</si>
  <si>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</si>
  <si>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</si>
  <si>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</si>
  <si>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</si>
  <si>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</si>
  <si>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</si>
  <si>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</si>
  <si>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</si>
  <si>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</si>
  <si>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</si>
  <si>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</si>
  <si>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</si>
  <si>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</si>
  <si>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</si>
  <si>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</si>
  <si>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</si>
  <si>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</si>
  <si>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</si>
  <si>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</si>
  <si>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</si>
  <si>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</si>
  <si>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</si>
  <si>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</si>
  <si>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</si>
  <si>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</si>
  <si>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</si>
  <si>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</si>
  <si>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</si>
  <si>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</si>
  <si>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</si>
  <si>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</si>
  <si>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</si>
  <si>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</si>
  <si>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</si>
  <si>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</si>
  <si>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</si>
  <si>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</si>
  <si>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</si>
  <si>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</si>
  <si>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</si>
  <si>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</si>
  <si>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</si>
  <si>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</si>
  <si>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</si>
  <si>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</si>
  <si>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</si>
  <si>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</si>
  <si>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</si>
  <si>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</si>
  <si>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</si>
  <si>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</si>
  <si>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</si>
  <si>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</si>
  <si>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</si>
  <si>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</si>
  <si>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</si>
  <si>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</si>
  <si>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</si>
  <si>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</si>
  <si>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</si>
  <si>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</si>
  <si>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</si>
  <si>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</si>
  <si>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</si>
  <si>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</si>
  <si>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</si>
  <si>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</si>
  <si>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</si>
  <si>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</si>
  <si>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</si>
  <si>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</si>
  <si>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</si>
  <si>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</si>
  <si>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</si>
  <si>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</si>
  <si>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</si>
  <si>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</si>
  <si>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</si>
  <si>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</si>
  <si>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</si>
  <si>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</si>
  <si>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</si>
  <si>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</si>
  <si>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</si>
  <si>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</si>
  <si>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</si>
  <si>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</si>
  <si>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</si>
  <si>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</si>
  <si>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</si>
  <si>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</si>
  <si>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</si>
  <si>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</si>
  <si>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</si>
  <si>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</si>
  <si>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</si>
  <si>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</si>
  <si>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</si>
  <si>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</si>
  <si>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</si>
  <si>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</si>
  <si>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</si>
  <si>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</si>
  <si>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</si>
  <si>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</si>
  <si>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</si>
  <si>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</si>
  <si>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</si>
  <si>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</si>
  <si>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</si>
  <si>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</si>
  <si>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</si>
  <si>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</si>
  <si>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</si>
  <si>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</si>
  <si>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</si>
  <si>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</si>
  <si>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</si>
  <si>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</si>
  <si>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</si>
  <si>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</si>
  <si>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</si>
  <si>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</si>
  <si>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</si>
  <si>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</si>
  <si>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</si>
  <si>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</si>
  <si>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</si>
  <si>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</si>
  <si>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</si>
  <si>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</si>
  <si>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</si>
  <si>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</si>
  <si>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</si>
  <si>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</si>
  <si>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</si>
  <si>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</si>
  <si>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</si>
  <si>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</si>
  <si>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</si>
  <si>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</si>
  <si>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</si>
  <si>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</si>
  <si>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</si>
  <si>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</si>
  <si>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</si>
  <si>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</si>
  <si>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</si>
  <si>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</si>
  <si>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</si>
  <si>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</si>
  <si>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</si>
  <si>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</si>
  <si>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</si>
  <si>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</si>
  <si>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</si>
  <si>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</si>
  <si>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</si>
  <si>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</si>
  <si>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</si>
  <si>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</si>
  <si>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</si>
  <si>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</si>
  <si>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</si>
  <si>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</si>
  <si>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</si>
  <si>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</si>
  <si>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</si>
  <si>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</si>
  <si>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</si>
  <si>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</si>
  <si>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</si>
  <si>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</si>
  <si>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</si>
  <si>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</si>
  <si>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</si>
  <si>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</si>
  <si>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</si>
  <si>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</si>
  <si>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</si>
  <si>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</si>
  <si>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</si>
  <si>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</si>
  <si>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</si>
  <si>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</si>
  <si>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</si>
  <si>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</si>
  <si>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</si>
  <si>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</si>
  <si>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</si>
  <si>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</si>
  <si>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</si>
  <si>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</si>
  <si>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</si>
  <si>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</si>
  <si>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</si>
  <si>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</si>
  <si>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</si>
  <si>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</si>
  <si>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</si>
  <si>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</si>
  <si>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</si>
  <si>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</si>
  <si>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</si>
  <si>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</si>
  <si>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</si>
  <si>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</si>
  <si>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</si>
  <si>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</si>
  <si>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</si>
  <si>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</si>
  <si>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</si>
  <si>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</si>
  <si>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</si>
  <si>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</si>
  <si>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</si>
  <si>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</si>
  <si>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</si>
  <si>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</si>
  <si>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</si>
  <si>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</si>
  <si>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</si>
  <si>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</si>
  <si>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</si>
  <si>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</si>
  <si>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</si>
  <si>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</si>
  <si>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</si>
  <si>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</si>
  <si>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</si>
  <si>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</si>
  <si>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</si>
  <si>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</si>
  <si>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</si>
  <si>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</si>
  <si>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</si>
  <si>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</si>
  <si>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</si>
  <si>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</si>
  <si>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</si>
  <si>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</si>
  <si>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</si>
  <si>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</si>
  <si>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</si>
  <si>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</si>
  <si>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</si>
  <si>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</si>
  <si>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</si>
  <si>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</si>
  <si>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</si>
  <si>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</si>
  <si>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</si>
  <si>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</si>
  <si>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</si>
  <si>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</si>
  <si>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</si>
  <si>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</si>
  <si>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</si>
  <si>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</si>
  <si>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</si>
  <si>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</si>
  <si>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</si>
  <si>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</si>
  <si>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</si>
  <si>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</si>
  <si>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</si>
  <si>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</si>
  <si>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</si>
  <si>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</si>
  <si>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</si>
  <si>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</si>
  <si>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</si>
  <si>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</si>
  <si>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</si>
  <si>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</si>
  <si>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</si>
  <si>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</si>
  <si>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</si>
  <si>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</si>
  <si>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</si>
  <si>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</si>
  <si>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</si>
  <si>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</si>
  <si>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</si>
  <si>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</si>
  <si>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</si>
  <si>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</si>
  <si>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</si>
  <si>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</si>
  <si>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</si>
  <si>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</si>
  <si>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</si>
  <si>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</si>
  <si>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</si>
  <si>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</si>
  <si>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</si>
  <si>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</si>
  <si>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</si>
  <si>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</si>
  <si>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</si>
  <si>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</si>
  <si>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</si>
  <si>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</si>
  <si>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</si>
  <si>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</si>
  <si>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</si>
  <si>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</si>
  <si>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</si>
  <si>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</si>
  <si>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</si>
  <si>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</si>
  <si>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</si>
  <si>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</si>
  <si>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</si>
  <si>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</si>
  <si>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</si>
  <si>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</si>
  <si>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</si>
  <si>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</si>
  <si>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</si>
  <si>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</si>
  <si>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</si>
  <si>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</si>
  <si>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</si>
  <si>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</si>
  <si>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</si>
  <si>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</si>
  <si>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</si>
  <si>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</si>
  <si>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</si>
  <si>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</si>
  <si>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</si>
  <si>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</si>
  <si>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</si>
  <si>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</si>
  <si>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</si>
  <si>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</si>
  <si>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</si>
  <si>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</si>
  <si>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</si>
  <si>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</si>
  <si>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</si>
  <si>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</si>
  <si>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</si>
  <si>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</si>
  <si>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</si>
  <si>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</si>
  <si>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</si>
  <si>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</si>
  <si>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</si>
  <si>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</si>
  <si>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</si>
  <si>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</si>
  <si>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</si>
  <si>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</si>
  <si>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</si>
  <si>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</si>
  <si>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</si>
  <si>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</si>
  <si>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</si>
  <si>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</si>
  <si>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</si>
  <si>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</si>
  <si>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</si>
  <si>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</si>
  <si>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</si>
  <si>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</si>
  <si>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</si>
  <si>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</si>
  <si>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</si>
  <si>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</si>
  <si>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</si>
  <si>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</si>
  <si>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</si>
  <si>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</si>
  <si>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</si>
  <si>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</si>
  <si>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</si>
  <si>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</si>
  <si>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</si>
  <si>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</si>
  <si>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</si>
  <si>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</si>
  <si>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</si>
  <si>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</si>
  <si>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</si>
  <si>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</si>
  <si>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</si>
  <si>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</si>
  <si>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</si>
  <si>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</si>
  <si>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</si>
  <si>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</si>
  <si>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</si>
  <si>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</si>
  <si>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</si>
  <si>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</si>
  <si>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</si>
  <si>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</si>
  <si>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</si>
  <si>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</si>
  <si>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</si>
  <si>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</si>
  <si>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</si>
  <si>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</si>
  <si>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</si>
  <si>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</si>
  <si>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</si>
  <si>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</si>
  <si>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</si>
  <si>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</si>
  <si>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</si>
  <si>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</si>
  <si>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</si>
  <si>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</si>
  <si>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</si>
  <si>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</si>
  <si>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</si>
  <si>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</si>
  <si>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</si>
  <si>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</si>
  <si>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</si>
  <si>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</si>
  <si>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</si>
  <si>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</si>
  <si>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</si>
  <si>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</si>
  <si>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</si>
  <si>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</si>
  <si>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</si>
  <si>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</si>
  <si>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</si>
  <si>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</si>
  <si>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</si>
  <si>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</si>
  <si>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</si>
  <si>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</si>
  <si>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</si>
  <si>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</si>
  <si>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</si>
  <si>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</si>
  <si>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</si>
  <si>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</si>
  <si>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</si>
  <si>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</si>
  <si>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</si>
  <si>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</si>
  <si>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</si>
  <si>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</si>
  <si>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</si>
  <si>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</si>
  <si>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</si>
  <si>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</si>
  <si>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</si>
  <si>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</si>
  <si>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</si>
  <si>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</si>
  <si>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</si>
  <si>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</si>
  <si>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</si>
  <si>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</si>
  <si>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</si>
  <si>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</si>
  <si>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</si>
  <si>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</si>
  <si>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</si>
  <si>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</si>
  <si>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</si>
  <si>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</si>
  <si>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</si>
  <si>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</si>
  <si>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</si>
  <si>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</si>
  <si>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</si>
  <si>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</si>
  <si>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</si>
  <si>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</si>
  <si>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</si>
  <si>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</si>
  <si>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</si>
  <si>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</si>
  <si>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</si>
  <si>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</si>
  <si>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</si>
  <si>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</si>
  <si>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</si>
  <si>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</si>
  <si>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</si>
  <si>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</si>
  <si>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</si>
  <si>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</si>
  <si>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</si>
  <si>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</si>
  <si>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</si>
  <si>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</si>
  <si>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</si>
  <si>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</si>
  <si>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</si>
  <si>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</si>
  <si>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</si>
  <si>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</si>
  <si>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</si>
  <si>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</si>
  <si>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</si>
  <si>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</si>
  <si>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</si>
  <si>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</si>
  <si>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</si>
  <si>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</si>
  <si>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</si>
  <si>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</si>
  <si>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</si>
  <si>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</si>
  <si>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</si>
  <si>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</si>
  <si>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</si>
  <si>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</si>
  <si>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</si>
  <si>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</si>
  <si>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</si>
  <si>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</si>
  <si>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</si>
  <si>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</si>
  <si>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</si>
  <si>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</si>
  <si>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</si>
  <si>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</si>
  <si>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</si>
  <si>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</si>
  <si>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</si>
  <si>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</si>
  <si>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</si>
  <si>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</si>
  <si>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</si>
  <si>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</si>
  <si>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</si>
  <si>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</si>
  <si>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</si>
  <si>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</si>
  <si>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</si>
  <si>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</si>
  <si>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</si>
  <si>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</si>
  <si>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</si>
  <si>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</si>
  <si>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</si>
  <si>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</si>
  <si>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</si>
  <si>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</si>
  <si>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</si>
  <si>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</si>
  <si>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</si>
  <si>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</si>
  <si>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</si>
  <si>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</si>
  <si>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</si>
  <si>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</si>
  <si>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</si>
  <si>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</si>
  <si>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</si>
  <si>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</si>
  <si>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</si>
  <si>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</si>
  <si>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</si>
  <si>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</si>
  <si>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</si>
  <si>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</si>
  <si>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</si>
  <si>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</si>
  <si>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</si>
  <si>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</si>
  <si>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</si>
  <si>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</si>
  <si>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</si>
  <si>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</si>
  <si>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</si>
  <si>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</si>
  <si>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</si>
  <si>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</si>
  <si>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</si>
  <si>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</si>
  <si>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</si>
  <si>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</si>
  <si>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</si>
  <si>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</si>
  <si>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</si>
  <si>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</si>
  <si>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</si>
  <si>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</si>
  <si>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</si>
  <si>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</si>
  <si>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</si>
  <si>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</si>
  <si>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</si>
  <si>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</si>
  <si>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</si>
  <si>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</si>
  <si>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</si>
  <si>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</si>
  <si>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</si>
  <si>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</si>
  <si>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</si>
  <si>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</si>
  <si>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</si>
  <si>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</si>
  <si>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</si>
  <si>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</si>
  <si>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</si>
  <si>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</si>
  <si>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</si>
  <si>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</si>
  <si>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</si>
  <si>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</si>
  <si>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</si>
  <si>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</si>
  <si>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</si>
  <si>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</si>
  <si>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</si>
  <si>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</si>
  <si>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</si>
  <si>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</si>
  <si>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</si>
  <si>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</si>
  <si>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</si>
  <si>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</si>
  <si>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</si>
  <si>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</si>
  <si>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</si>
  <si>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</si>
  <si>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</si>
  <si>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</si>
  <si>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</si>
  <si>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</si>
  <si>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</si>
  <si>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</si>
  <si>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</si>
  <si>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</si>
  <si>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</si>
  <si>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</si>
  <si>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</si>
  <si>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</si>
  <si>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</si>
  <si>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</si>
  <si>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</si>
  <si>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</si>
  <si>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</si>
  <si>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</si>
  <si>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</si>
  <si>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</si>
  <si>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</si>
  <si>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</si>
  <si>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</si>
  <si>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</si>
  <si>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</si>
  <si>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</si>
  <si>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</si>
  <si>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</si>
  <si>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</si>
  <si>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</si>
  <si>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</si>
  <si>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</si>
  <si>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</si>
  <si>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</si>
  <si>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</si>
  <si>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</si>
  <si>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</si>
  <si>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</si>
  <si>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</si>
  <si>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</si>
  <si>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</si>
  <si>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</si>
  <si>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</si>
  <si>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</si>
  <si>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</si>
  <si>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</si>
  <si>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</si>
  <si>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</si>
  <si>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</si>
  <si>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</si>
  <si>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</si>
  <si>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</si>
  <si>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</si>
  <si>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</si>
  <si>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</si>
  <si>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</si>
  <si>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</si>
  <si>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</si>
  <si>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</si>
  <si>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</si>
  <si>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</si>
  <si>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</si>
  <si>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</si>
  <si>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</si>
  <si>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</si>
  <si>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</si>
  <si>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</si>
  <si>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</si>
  <si>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</si>
  <si>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</si>
  <si>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</si>
  <si>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</si>
  <si>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</si>
  <si>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</si>
  <si>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</si>
  <si>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</si>
  <si>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</si>
  <si>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</si>
  <si>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</si>
  <si>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</si>
  <si>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</si>
  <si>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</si>
  <si>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</si>
  <si>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</si>
  <si>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</si>
  <si>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</si>
  <si>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</si>
  <si>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</si>
  <si>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</si>
  <si>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</si>
  <si>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</si>
  <si>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</si>
  <si>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</si>
  <si>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</si>
  <si>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</si>
  <si>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</si>
  <si>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</si>
  <si>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</si>
  <si>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</si>
  <si>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</si>
  <si>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</si>
  <si>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</si>
  <si>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</si>
  <si>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</si>
  <si>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</si>
  <si>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</si>
  <si>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</si>
  <si>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</si>
  <si>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</si>
  <si>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</si>
  <si>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</si>
  <si>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</si>
  <si>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</si>
  <si>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</si>
  <si>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</si>
  <si>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</si>
  <si>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</si>
  <si>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</si>
  <si>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</si>
  <si>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</si>
  <si>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</si>
  <si>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</si>
  <si>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</si>
  <si>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</si>
  <si>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</si>
  <si>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</si>
  <si>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</si>
  <si>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</si>
  <si>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</si>
  <si>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</si>
  <si>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</si>
  <si>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</si>
  <si>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</si>
  <si>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</si>
  <si>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</si>
  <si>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</si>
  <si>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</si>
  <si>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</si>
  <si>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</si>
  <si>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</si>
  <si>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</si>
  <si>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</si>
  <si>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</si>
  <si>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</si>
  <si>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</si>
  <si>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</si>
  <si>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</si>
  <si>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</si>
  <si>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</si>
  <si>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</si>
  <si>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</si>
  <si>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</si>
  <si>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</si>
  <si>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</si>
  <si>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</si>
  <si>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</si>
  <si>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</si>
  <si>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</si>
  <si>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</si>
  <si>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</si>
  <si>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</si>
  <si>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</si>
  <si>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</si>
  <si>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</si>
  <si>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</si>
  <si>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</si>
  <si>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</si>
  <si>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</si>
  <si>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</si>
  <si>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</si>
  <si>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</si>
  <si>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</si>
  <si>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</si>
  <si>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</si>
  <si>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</si>
  <si>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</si>
  <si>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</si>
  <si>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</si>
  <si>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</si>
  <si>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</si>
  <si>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</si>
  <si>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</si>
  <si>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</si>
  <si>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</si>
  <si>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</si>
  <si>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</si>
  <si>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</si>
  <si>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</si>
  <si>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</si>
  <si>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</si>
  <si>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</si>
  <si>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</si>
  <si>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</si>
  <si>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</si>
  <si>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</si>
  <si>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</si>
  <si>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</si>
  <si>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</si>
  <si>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</si>
  <si>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</si>
  <si>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</si>
  <si>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</si>
  <si>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</si>
  <si>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</si>
  <si>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</si>
  <si>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</si>
  <si>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</si>
  <si>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</si>
  <si>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</si>
  <si>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</si>
  <si>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</si>
  <si>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</si>
  <si>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</si>
  <si>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</si>
  <si>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</si>
  <si>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</si>
  <si>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</si>
  <si>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</si>
  <si>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</si>
  <si>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</si>
  <si>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</si>
  <si>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</si>
  <si>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</si>
  <si>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</si>
  <si>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</si>
  <si>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</si>
  <si>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</si>
  <si>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</si>
  <si>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</si>
  <si>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</si>
  <si>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</si>
  <si>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</si>
  <si>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</si>
  <si>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</si>
  <si>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</si>
  <si>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</si>
  <si>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</si>
  <si>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</si>
  <si>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</si>
  <si>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</si>
  <si>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</si>
  <si>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</si>
  <si>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</si>
  <si>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</si>
  <si>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</si>
  <si>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</si>
  <si>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</si>
  <si>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</si>
  <si>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</si>
  <si>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</si>
  <si>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</si>
  <si>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</si>
  <si>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</si>
  <si>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</si>
  <si>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</si>
  <si>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</si>
  <si>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</si>
  <si>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</si>
  <si>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</si>
  <si>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</si>
  <si>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</si>
  <si>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</si>
  <si>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</si>
  <si>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</si>
  <si>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</si>
  <si>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</si>
  <si>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</si>
  <si>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</si>
  <si>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</si>
  <si>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</si>
  <si>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</si>
  <si>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</si>
  <si>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</si>
  <si>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</si>
  <si>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</si>
  <si>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</si>
  <si>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</si>
  <si>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</si>
  <si>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</si>
  <si>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</si>
  <si>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</si>
  <si>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</si>
  <si>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</si>
  <si>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</si>
  <si>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</si>
  <si>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</si>
  <si>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</si>
  <si>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</si>
  <si>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</si>
  <si>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</si>
  <si>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</si>
  <si>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</si>
  <si>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</si>
  <si>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</si>
  <si>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</si>
  <si>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</si>
  <si>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</si>
  <si>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</si>
  <si>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</si>
  <si>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</si>
  <si>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</si>
  <si>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</si>
  <si>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</si>
  <si>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</si>
  <si>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</si>
  <si>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</si>
  <si>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</si>
  <si>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</si>
  <si>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</si>
  <si>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</si>
  <si>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</si>
  <si>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</si>
  <si>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</si>
  <si>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</si>
  <si>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</si>
  <si>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</si>
  <si>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</si>
  <si>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</si>
  <si>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</si>
  <si>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</si>
  <si>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</si>
  <si>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</si>
  <si>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</si>
  <si>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</si>
  <si>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</si>
  <si>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</si>
  <si>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</si>
  <si>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</si>
  <si>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</si>
  <si>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</si>
  <si>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</si>
  <si>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</si>
  <si>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</si>
  <si>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</si>
  <si>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</si>
  <si>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</si>
  <si>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</si>
  <si>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</si>
  <si>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</si>
  <si>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</si>
  <si>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</si>
  <si>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</si>
  <si>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</si>
  <si>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</si>
  <si>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</si>
  <si>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</si>
  <si>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</si>
  <si>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</si>
  <si>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</si>
  <si>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</si>
  <si>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</si>
  <si>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</si>
  <si>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</si>
  <si>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</si>
  <si>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</si>
  <si>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</si>
  <si>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</si>
  <si>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</si>
  <si>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</si>
  <si>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</si>
  <si>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</si>
  <si>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</si>
  <si>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</si>
  <si>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</si>
  <si>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</si>
  <si>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</si>
  <si>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</si>
  <si>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</si>
  <si>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</si>
  <si>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</si>
  <si>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</si>
  <si>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</si>
  <si>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</si>
  <si>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</si>
  <si>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</si>
  <si>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</si>
  <si>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</si>
  <si>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</si>
  <si>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</si>
  <si>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</si>
  <si>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</si>
  <si>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</si>
  <si>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</si>
  <si>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</si>
  <si>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</si>
  <si>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</si>
  <si>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</si>
  <si>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</si>
  <si>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</si>
  <si>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</si>
  <si>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</si>
  <si>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</si>
  <si>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</si>
  <si>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</si>
  <si>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</si>
  <si>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</si>
  <si>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</si>
  <si>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</si>
  <si>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</si>
  <si>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</si>
  <si>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</si>
  <si>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</si>
  <si>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</si>
  <si>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</si>
  <si>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</si>
  <si>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</si>
  <si>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</si>
  <si>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</si>
  <si>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</si>
  <si>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</si>
  <si>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</si>
  <si>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</si>
  <si>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</si>
  <si>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</si>
  <si>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</si>
  <si>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</si>
  <si>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</si>
  <si>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</si>
  <si>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</si>
  <si>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</si>
  <si>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</si>
  <si>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</si>
  <si>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</si>
  <si>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</si>
  <si>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</si>
  <si>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</si>
  <si>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</si>
  <si>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</si>
  <si>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</si>
  <si>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</si>
  <si>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</si>
  <si>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</si>
  <si>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</si>
  <si>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</si>
  <si>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</si>
  <si>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</si>
  <si>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</si>
  <si>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</si>
  <si>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</si>
  <si>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</si>
  <si>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</si>
  <si>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</si>
  <si>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</si>
  <si>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</si>
  <si>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</si>
  <si>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</si>
  <si>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</si>
  <si>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</si>
  <si>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</si>
  <si>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</si>
  <si>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</si>
  <si>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</si>
  <si>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</si>
  <si>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</si>
  <si>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</si>
  <si>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</si>
  <si>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</si>
  <si>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</si>
  <si>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</si>
  <si>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</si>
  <si>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</si>
  <si>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</si>
  <si>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</si>
  <si>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</si>
  <si>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</si>
  <si>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</si>
  <si>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</si>
  <si>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</si>
  <si>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</si>
  <si>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</si>
  <si>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</si>
  <si>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</si>
  <si>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</si>
  <si>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</si>
  <si>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</si>
  <si>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</si>
  <si>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</si>
  <si>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</si>
  <si>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</si>
  <si>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</si>
  <si>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</si>
  <si>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</si>
  <si>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</si>
  <si>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</si>
  <si>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</si>
  <si>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</si>
  <si>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</si>
  <si>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</si>
  <si>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</si>
  <si>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</si>
  <si>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</si>
  <si>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</si>
  <si>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</si>
  <si>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</si>
  <si>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</si>
  <si>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</si>
  <si>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</si>
  <si>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</si>
  <si>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</si>
  <si>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</si>
  <si>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</si>
  <si>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</si>
  <si>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</si>
  <si>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</si>
  <si>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</si>
  <si>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</si>
  <si>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</si>
  <si>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</si>
  <si>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</si>
  <si>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</si>
  <si>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</si>
  <si>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</si>
  <si>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</si>
  <si>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</si>
  <si>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</si>
  <si>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</si>
  <si>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</si>
  <si>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</si>
  <si>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</si>
  <si>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</si>
  <si>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</si>
  <si>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</si>
  <si>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</si>
  <si>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</si>
  <si>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</si>
  <si>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</si>
  <si>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</si>
  <si>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</si>
  <si>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</si>
  <si>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</si>
  <si>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</si>
  <si>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</si>
  <si>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</si>
  <si>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</si>
  <si>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</si>
  <si>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</si>
  <si>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</si>
  <si>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</si>
  <si>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</si>
  <si>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</si>
  <si>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</si>
  <si>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</si>
  <si>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</si>
  <si>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</si>
  <si>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</si>
  <si>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</si>
  <si>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</si>
  <si>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</si>
  <si>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</si>
  <si>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</si>
  <si>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</si>
  <si>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</si>
  <si>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</si>
  <si>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</si>
  <si>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</si>
  <si>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</si>
  <si>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</si>
  <si>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</si>
  <si>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</si>
  <si>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</si>
  <si>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</si>
  <si>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</si>
  <si>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</si>
  <si>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</si>
  <si>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</si>
  <si>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</si>
  <si>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</si>
  <si>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</si>
  <si>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</si>
  <si>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</si>
  <si>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</si>
  <si>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</si>
  <si>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</si>
  <si>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</si>
  <si>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</si>
  <si>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</si>
  <si>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</si>
  <si>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</si>
  <si>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</si>
  <si>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</si>
  <si>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</si>
  <si>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</si>
  <si>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</si>
  <si>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</si>
  <si>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</si>
  <si>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</si>
  <si>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</si>
  <si>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</si>
  <si>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</si>
  <si>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</si>
  <si>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</si>
  <si>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</si>
  <si>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</si>
  <si>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</si>
  <si>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</si>
  <si>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</si>
  <si>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</si>
  <si>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</si>
  <si>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</si>
  <si>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</si>
  <si>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</si>
  <si>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</si>
  <si>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</si>
  <si>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</si>
  <si>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</si>
  <si>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</si>
  <si>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</si>
  <si>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</si>
  <si>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</si>
  <si>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</si>
  <si>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</si>
  <si>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</si>
  <si>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</si>
  <si>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</si>
  <si>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</si>
  <si>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</si>
  <si>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</si>
  <si>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</si>
  <si>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</si>
  <si>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</si>
  <si>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</si>
  <si>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</si>
  <si>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</si>
  <si>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</si>
  <si>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</si>
  <si>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</si>
  <si>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</si>
  <si>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</si>
  <si>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</si>
  <si>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</si>
  <si>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</si>
  <si>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</si>
  <si>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</si>
  <si>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</si>
  <si>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</si>
  <si>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</si>
  <si>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</si>
  <si>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</si>
  <si>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</si>
  <si>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</si>
  <si>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</si>
  <si>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</si>
  <si>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</si>
  <si>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</si>
  <si>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</si>
  <si>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</si>
  <si>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</si>
  <si>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</si>
  <si>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</si>
  <si>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</si>
  <si>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</si>
  <si>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</si>
  <si>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</si>
  <si>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</si>
  <si>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</si>
  <si>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</si>
  <si>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</si>
  <si>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</si>
  <si>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</si>
  <si>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</si>
  <si>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</si>
  <si>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</si>
  <si>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</si>
  <si>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</si>
  <si>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</si>
  <si>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</si>
  <si>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</si>
  <si>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</si>
  <si>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</si>
  <si>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</si>
  <si>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</si>
  <si>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</si>
  <si>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</si>
  <si>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</si>
  <si>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</si>
  <si>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</si>
  <si>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</si>
  <si>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</si>
  <si>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</si>
  <si>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</si>
  <si>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</si>
  <si>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</si>
  <si>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</si>
  <si>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</si>
  <si>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</si>
  <si>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</si>
  <si>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</si>
  <si>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</si>
  <si>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</si>
  <si>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</si>
  <si>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</si>
  <si>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</si>
  <si>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</si>
  <si>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</si>
  <si>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</si>
  <si>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</si>
  <si>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</si>
  <si>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</si>
  <si>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</si>
  <si>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</si>
  <si>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</si>
  <si>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</si>
  <si>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</si>
  <si>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</si>
  <si>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</si>
  <si>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</si>
  <si>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</si>
  <si>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</si>
  <si>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</si>
  <si>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</si>
  <si>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</si>
  <si>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</si>
  <si>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</si>
  <si>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</si>
  <si>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</si>
  <si>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</si>
  <si>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</si>
  <si>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</si>
  <si>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</si>
  <si>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</si>
  <si>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</si>
  <si>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</si>
  <si>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</si>
  <si>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</si>
  <si>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</si>
  <si>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</si>
  <si>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</si>
  <si>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</si>
  <si>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</si>
  <si>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</si>
  <si>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</si>
  <si>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</si>
  <si>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</si>
  <si>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</si>
  <si>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</si>
  <si>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</si>
  <si>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</si>
  <si>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</si>
  <si>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</si>
  <si>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</si>
  <si>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</si>
  <si>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</si>
  <si>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</si>
  <si>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</si>
  <si>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</si>
  <si>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</si>
  <si>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</si>
  <si>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</si>
  <si>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</si>
  <si>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</si>
  <si>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</si>
  <si>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</si>
  <si>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</si>
  <si>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</si>
  <si>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</si>
  <si>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</si>
  <si>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</si>
  <si>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</si>
  <si>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</si>
  <si>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</si>
  <si>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</si>
  <si>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</si>
  <si>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</si>
  <si>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</si>
  <si>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</si>
  <si>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</si>
  <si>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</si>
  <si>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</si>
  <si>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</si>
  <si>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</si>
  <si>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</si>
  <si>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</si>
  <si>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</si>
  <si>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</si>
  <si>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</si>
  <si>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</si>
  <si>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</si>
  <si>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</si>
  <si>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</si>
  <si>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</si>
  <si>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</si>
  <si>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</si>
  <si>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</si>
  <si>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</si>
  <si>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</si>
  <si>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</si>
  <si>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</si>
  <si>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</si>
  <si>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</si>
  <si>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</si>
  <si>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</si>
  <si>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</si>
  <si>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</si>
  <si>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</si>
  <si>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</si>
  <si>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</si>
  <si>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</si>
  <si>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</si>
  <si>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</si>
  <si>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</si>
  <si>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</si>
  <si>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</si>
  <si>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</si>
  <si>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</si>
  <si>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</si>
  <si>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</si>
  <si>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</si>
  <si>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</si>
  <si>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</si>
  <si>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</si>
  <si>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</si>
  <si>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</si>
  <si>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</si>
  <si>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</si>
  <si>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</si>
  <si>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</si>
  <si>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</si>
  <si>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</si>
  <si>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</si>
  <si>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</si>
  <si>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</si>
  <si>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</si>
  <si>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</si>
  <si>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</si>
  <si>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</si>
  <si>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</si>
  <si>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</si>
  <si>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</si>
  <si>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</si>
  <si>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</si>
  <si>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</si>
  <si>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</si>
  <si>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</si>
  <si>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</si>
  <si>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</si>
  <si>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</si>
  <si>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</si>
  <si>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</si>
  <si>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</si>
  <si>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</si>
  <si>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</si>
  <si>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</si>
  <si>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</si>
  <si>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</si>
  <si>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</si>
  <si>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</si>
  <si>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</si>
  <si>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</si>
  <si>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</si>
  <si>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</si>
  <si>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</si>
  <si>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</si>
  <si>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</si>
  <si>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</si>
  <si>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</si>
  <si>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</si>
  <si>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</si>
  <si>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</si>
  <si>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</si>
  <si>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</si>
  <si>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</si>
  <si>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</si>
  <si>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</si>
  <si>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</si>
  <si>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</si>
  <si>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</si>
  <si>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</si>
  <si>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</si>
  <si>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</si>
  <si>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</si>
  <si>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</si>
  <si>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</si>
  <si>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</si>
  <si>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</si>
  <si>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</si>
  <si>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</si>
  <si>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</si>
  <si>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</si>
  <si>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</si>
  <si>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</si>
  <si>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</si>
  <si>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</si>
  <si>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</si>
  <si>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</si>
  <si>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</si>
  <si>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</si>
  <si>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</si>
  <si>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</si>
  <si>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</si>
  <si>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</si>
  <si>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</si>
  <si>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</si>
  <si>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</si>
  <si>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</si>
  <si>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</si>
  <si>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</si>
  <si>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</si>
  <si>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</si>
  <si>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</si>
  <si>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</si>
  <si>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</si>
  <si>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</si>
  <si>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</si>
  <si>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</si>
  <si>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</si>
  <si>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</si>
  <si>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</si>
  <si>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</si>
  <si>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</si>
  <si>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</si>
  <si>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</si>
  <si>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</si>
  <si>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</si>
  <si>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</si>
  <si>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</si>
  <si>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</si>
  <si>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</si>
  <si>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</si>
  <si>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</si>
  <si>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</si>
  <si>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</si>
  <si>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</si>
  <si>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</si>
  <si>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</si>
  <si>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</si>
  <si>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</si>
  <si>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</si>
  <si>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</si>
  <si>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</si>
  <si>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</si>
  <si>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</si>
  <si>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</si>
  <si>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</si>
  <si>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</si>
  <si>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</si>
  <si>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</si>
  <si>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</si>
  <si>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</si>
  <si>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</si>
  <si>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</si>
  <si>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</si>
  <si>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</si>
  <si>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</si>
  <si>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</si>
  <si>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</si>
  <si>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</si>
  <si>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</si>
  <si>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</si>
  <si>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</si>
  <si>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</si>
  <si>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</si>
  <si>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</si>
  <si>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</si>
  <si>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</si>
  <si>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</si>
  <si>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</si>
  <si>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</si>
  <si>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</si>
  <si>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</si>
  <si>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</si>
  <si>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</si>
  <si>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</si>
  <si>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</si>
  <si>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</si>
  <si>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</si>
  <si>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</si>
  <si>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</si>
  <si>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</si>
  <si>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</si>
  <si>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</si>
  <si>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</si>
  <si>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</si>
  <si>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</si>
  <si>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</si>
  <si>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</si>
  <si>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</si>
  <si>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</si>
  <si>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</si>
  <si>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</si>
  <si>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</si>
  <si>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</si>
  <si>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</si>
  <si>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</si>
  <si>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</si>
  <si>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</si>
  <si>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</si>
  <si>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</si>
  <si>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</si>
  <si>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</si>
  <si>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</si>
  <si>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</si>
  <si>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</si>
  <si>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</si>
  <si>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</si>
  <si>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</si>
  <si>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</si>
  <si>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</si>
  <si>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</si>
  <si>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</si>
  <si>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</si>
  <si>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</si>
  <si>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</si>
  <si>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</si>
  <si>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</si>
  <si>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</si>
  <si>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</si>
  <si>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</si>
  <si>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</si>
  <si>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</si>
  <si>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</si>
  <si>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</si>
  <si>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</si>
  <si>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</si>
  <si>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</si>
  <si>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</si>
  <si>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</si>
  <si>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</si>
  <si>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</si>
  <si>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</si>
  <si>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</si>
  <si>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</si>
  <si>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</si>
  <si>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</si>
  <si>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</si>
  <si>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</si>
  <si>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</si>
  <si>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</si>
  <si>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</si>
  <si>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</si>
  <si>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</si>
  <si>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</si>
  <si>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</si>
  <si>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</si>
  <si>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</si>
  <si>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</si>
  <si>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</si>
  <si>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</si>
  <si>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</si>
  <si>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</si>
  <si>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</si>
  <si>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</si>
  <si>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</si>
  <si>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</si>
  <si>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</si>
  <si>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</si>
  <si>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</si>
  <si>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</si>
  <si>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</si>
  <si>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</si>
  <si>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</si>
  <si>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</si>
  <si>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</si>
  <si>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</si>
  <si>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</si>
  <si>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</si>
  <si>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</si>
  <si>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</si>
  <si>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</si>
  <si>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</si>
  <si>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</si>
  <si>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</si>
  <si>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</si>
  <si>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</si>
  <si>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</si>
  <si>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</si>
  <si>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</si>
  <si>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</si>
  <si>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</si>
  <si>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</si>
  <si>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</si>
  <si>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</si>
  <si>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</si>
  <si>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</si>
  <si>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</si>
  <si>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</si>
  <si>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</si>
  <si>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</si>
  <si>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</si>
  <si>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</si>
  <si>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</si>
  <si>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</si>
  <si>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</si>
  <si>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</si>
  <si>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</si>
  <si>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</si>
  <si>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</si>
  <si>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</si>
  <si>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</si>
  <si>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</si>
  <si>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</si>
  <si>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</si>
  <si>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</si>
  <si>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</si>
  <si>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</si>
  <si>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</si>
  <si>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</si>
  <si>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</si>
  <si>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</si>
  <si>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</si>
  <si>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</si>
  <si>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</si>
  <si>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</si>
  <si>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</si>
  <si>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</si>
  <si>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</si>
  <si>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</si>
  <si>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</si>
  <si>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</si>
  <si>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</si>
  <si>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</si>
  <si>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</si>
  <si>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</si>
  <si>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</si>
  <si>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</si>
  <si>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</si>
  <si>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</si>
  <si>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</si>
  <si>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</si>
  <si>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</si>
  <si>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</si>
  <si>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</si>
  <si>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</si>
  <si>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</si>
  <si>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</si>
  <si>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</si>
  <si>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</si>
  <si>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</si>
  <si>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</si>
  <si>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</si>
  <si>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</si>
  <si>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</si>
  <si>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</si>
  <si>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</si>
  <si>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</si>
  <si>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</si>
  <si>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</si>
  <si>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</si>
  <si>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</si>
  <si>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</si>
  <si>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</si>
  <si>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</si>
  <si>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</si>
  <si>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</si>
  <si>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</si>
  <si>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</si>
  <si>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</si>
  <si>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</si>
  <si>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</si>
  <si>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</si>
  <si>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</si>
  <si>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</si>
  <si>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</si>
  <si>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</si>
  <si>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</si>
  <si>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</si>
  <si>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</si>
  <si>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</si>
  <si>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</si>
  <si>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</si>
  <si>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</si>
  <si>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</si>
  <si>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</si>
  <si>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</si>
  <si>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</si>
  <si>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</si>
  <si>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</si>
  <si>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</si>
  <si>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</si>
  <si>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</si>
  <si>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</si>
  <si>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</si>
  <si>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</si>
  <si>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</si>
  <si>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</si>
  <si>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</si>
  <si>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</si>
  <si>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</si>
  <si>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</si>
  <si>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</si>
  <si>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</si>
  <si>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</si>
  <si>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</si>
  <si>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</si>
  <si>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</si>
  <si>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</si>
  <si>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</si>
  <si>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</si>
  <si>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</si>
  <si>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</si>
  <si>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</si>
  <si>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</si>
  <si>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</si>
  <si>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</si>
  <si>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</si>
  <si>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</si>
  <si>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</si>
  <si>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</si>
  <si>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</si>
  <si>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</si>
  <si>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</si>
  <si>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</si>
  <si>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</si>
  <si>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</si>
  <si>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</si>
  <si>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</si>
  <si>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</si>
  <si>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</si>
  <si>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</si>
  <si>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</si>
  <si>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</si>
  <si>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</si>
  <si>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</si>
  <si>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</si>
  <si>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</si>
  <si>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</si>
  <si>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</si>
  <si>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</si>
  <si>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</si>
  <si>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</si>
  <si>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</si>
  <si>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</si>
  <si>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</si>
  <si>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</si>
  <si>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</si>
  <si>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</si>
  <si>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</si>
  <si>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</si>
  <si>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</si>
  <si>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</si>
  <si>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</si>
  <si>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</si>
  <si>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</si>
  <si>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</si>
  <si>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</si>
  <si>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</si>
  <si>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</si>
  <si>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</si>
  <si>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</si>
  <si>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</si>
  <si>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</si>
  <si>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</si>
  <si>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</si>
  <si>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</si>
  <si>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</si>
  <si>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</si>
  <si>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</si>
  <si>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</si>
  <si>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</si>
  <si>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</si>
  <si>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</si>
  <si>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</si>
  <si>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</si>
  <si>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</si>
  <si>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</si>
  <si>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</si>
  <si>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</si>
  <si>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</si>
  <si>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</si>
  <si>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</si>
  <si>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</si>
  <si>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</si>
  <si>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</si>
  <si>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</si>
  <si>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</si>
  <si>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</si>
  <si>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</si>
  <si>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</si>
  <si>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</si>
  <si>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</si>
  <si>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</si>
  <si>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</si>
  <si>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</si>
  <si>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</si>
  <si>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</si>
  <si>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</si>
  <si>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</si>
  <si>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</si>
  <si>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</si>
  <si>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</si>
  <si>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</si>
  <si>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</si>
  <si>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</si>
  <si>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</si>
  <si>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</si>
  <si>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</si>
  <si>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</si>
  <si>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</si>
  <si>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</si>
  <si>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</si>
  <si>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</si>
  <si>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</si>
  <si>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</si>
  <si>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</si>
  <si>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</si>
  <si>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</si>
  <si>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</si>
  <si>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</si>
  <si>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</si>
  <si>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</si>
  <si>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</si>
  <si>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</si>
  <si>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</si>
  <si>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</si>
  <si>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</si>
  <si>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</si>
  <si>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</si>
  <si>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</si>
  <si>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</si>
  <si>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</si>
  <si>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</si>
  <si>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</si>
  <si>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</si>
  <si>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</si>
  <si>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</si>
  <si>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</si>
  <si>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</si>
  <si>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</si>
  <si>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</si>
  <si>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</si>
  <si>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</si>
  <si>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</si>
  <si>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</si>
  <si>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</si>
  <si>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</si>
  <si>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</si>
  <si>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</si>
  <si>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</si>
  <si>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</si>
  <si>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</si>
  <si>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</si>
  <si>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</si>
  <si>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</si>
  <si>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</si>
  <si>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</si>
  <si>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</si>
  <si>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</si>
  <si>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</si>
  <si>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</si>
  <si>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</si>
  <si>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</si>
  <si>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</si>
  <si>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</si>
  <si>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</si>
  <si>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</si>
  <si>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</si>
  <si>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</si>
  <si>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</si>
  <si>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</si>
  <si>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</si>
  <si>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</si>
  <si>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</si>
  <si>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</si>
  <si>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</si>
  <si>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</si>
  <si>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</si>
  <si>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</si>
  <si>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</si>
  <si>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</si>
  <si>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</si>
  <si>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</si>
  <si>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</si>
  <si>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</si>
  <si>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</si>
  <si>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</si>
  <si>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</si>
  <si>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</si>
  <si>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</si>
  <si>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</si>
  <si>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</si>
  <si>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</si>
  <si>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</si>
  <si>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</si>
  <si>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</si>
  <si>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</si>
  <si>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</si>
  <si>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</si>
  <si>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</si>
  <si>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</si>
  <si>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</si>
  <si>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</si>
  <si>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</si>
  <si>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</si>
  <si>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</si>
  <si>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</si>
  <si>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</si>
  <si>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</si>
  <si>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</si>
  <si>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</si>
  <si>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</si>
  <si>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</si>
  <si>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</si>
  <si>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</si>
  <si>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</si>
  <si>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</si>
  <si>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</si>
  <si>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</si>
  <si>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</si>
  <si>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</si>
  <si>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</si>
  <si>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</si>
  <si>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</si>
  <si>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</si>
  <si>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</si>
  <si>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</si>
  <si>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</si>
  <si>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</si>
  <si>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</si>
  <si>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</si>
  <si>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</si>
  <si>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</si>
  <si>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</si>
  <si>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</si>
  <si>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</si>
  <si>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</si>
  <si>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</si>
  <si>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</si>
  <si>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</si>
  <si>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</si>
  <si>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</si>
  <si>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</si>
  <si>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</si>
  <si>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</si>
  <si>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</si>
  <si>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</si>
  <si>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</si>
  <si>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</si>
  <si>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</si>
  <si>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</si>
  <si>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</si>
  <si>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</si>
  <si>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</si>
  <si>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</si>
  <si>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</si>
  <si>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</si>
  <si>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</si>
  <si>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</si>
  <si>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</si>
  <si>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</si>
  <si>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</si>
  <si>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</si>
  <si>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</si>
  <si>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</si>
  <si>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</si>
  <si>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</si>
  <si>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</si>
  <si>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</si>
  <si>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</si>
  <si>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</si>
  <si>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</si>
  <si>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</si>
  <si>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</si>
  <si>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</si>
  <si>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</si>
  <si>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</si>
  <si>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</si>
  <si>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</si>
  <si>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</si>
  <si>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</si>
  <si>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</si>
  <si>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</si>
  <si>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</si>
  <si>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</si>
  <si>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</si>
  <si>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</si>
  <si>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</si>
  <si>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</si>
  <si>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</si>
  <si>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</si>
  <si>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</si>
  <si>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</si>
  <si>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</si>
  <si>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</si>
  <si>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</si>
  <si>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</si>
  <si>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</si>
  <si>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</si>
  <si>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</si>
  <si>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</si>
  <si>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</si>
  <si>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</si>
  <si>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</si>
  <si>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</si>
  <si>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</si>
  <si>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</si>
  <si>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</si>
  <si>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</si>
  <si>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</si>
  <si>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</si>
  <si>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</si>
  <si>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</si>
  <si>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</si>
  <si>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</si>
  <si>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</si>
  <si>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</si>
  <si>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</si>
  <si>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</si>
  <si>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</si>
  <si>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</si>
  <si>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</si>
  <si>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</si>
  <si>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</si>
  <si>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</si>
  <si>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</si>
  <si>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</si>
  <si>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</si>
  <si>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</si>
  <si>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</si>
  <si>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</si>
  <si>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</si>
  <si>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</si>
  <si>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</si>
  <si>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</si>
  <si>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</si>
  <si>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</si>
  <si>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</si>
  <si>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</si>
  <si>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</si>
  <si>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</si>
  <si>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</si>
  <si>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</si>
  <si>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</si>
  <si>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</si>
  <si>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</si>
  <si>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</si>
  <si>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</si>
  <si>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</si>
  <si>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</si>
  <si>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</si>
  <si>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</si>
  <si>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</si>
  <si>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</si>
  <si>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</si>
  <si>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</si>
  <si>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</si>
  <si>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</si>
  <si>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</si>
  <si>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</si>
  <si>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</si>
  <si>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</si>
  <si>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</si>
  <si>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</si>
  <si>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</si>
  <si>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</si>
  <si>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</si>
  <si>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</si>
  <si>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</si>
  <si>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</si>
  <si>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</si>
  <si>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</si>
  <si>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</si>
  <si>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</si>
  <si>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</si>
  <si>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</si>
  <si>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</si>
  <si>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</si>
  <si>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</si>
  <si>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</si>
  <si>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</si>
  <si>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</si>
  <si>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</si>
  <si>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</si>
  <si>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</si>
  <si>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</si>
  <si>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</si>
  <si>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</si>
  <si>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</si>
  <si>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</si>
  <si>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</si>
  <si>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</si>
  <si>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</si>
  <si>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</si>
  <si>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</si>
  <si>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</si>
  <si>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</si>
  <si>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</si>
  <si>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</si>
  <si>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</si>
  <si>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</si>
  <si>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</si>
  <si>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</si>
  <si>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</si>
  <si>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</si>
  <si>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</si>
  <si>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</si>
  <si>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</si>
  <si>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</si>
  <si>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</si>
  <si>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</si>
  <si>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</si>
  <si>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</si>
  <si>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</si>
  <si>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</si>
  <si>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</si>
  <si>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</si>
  <si>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</si>
  <si>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</si>
  <si>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</si>
  <si>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</si>
  <si>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</si>
  <si>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</si>
  <si>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</si>
  <si>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</si>
  <si>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</si>
  <si>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</si>
  <si>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</si>
  <si>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</si>
  <si>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</si>
  <si>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</si>
  <si>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</si>
  <si>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</si>
  <si>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</si>
  <si>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</si>
  <si>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</si>
  <si>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</si>
  <si>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</si>
  <si>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</si>
  <si>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</si>
  <si>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</si>
  <si>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</si>
  <si>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</si>
  <si>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</si>
  <si>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</si>
  <si>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</si>
  <si>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</si>
  <si>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</si>
  <si>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</si>
  <si>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</si>
  <si>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</si>
  <si>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</si>
  <si>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</si>
  <si>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</si>
  <si>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</si>
  <si>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</si>
  <si>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</si>
  <si>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</si>
  <si>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</si>
  <si>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</si>
  <si>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</si>
  <si>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</si>
  <si>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</si>
  <si>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</si>
  <si>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</si>
  <si>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</si>
  <si>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</si>
  <si>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</si>
  <si>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</si>
  <si>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</si>
  <si>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</si>
  <si>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</si>
  <si>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</si>
  <si>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</si>
  <si>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</si>
  <si>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</si>
  <si>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</si>
  <si>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</si>
  <si>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</si>
  <si>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</si>
  <si>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</si>
  <si>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</si>
  <si>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</si>
  <si>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</si>
  <si>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</si>
  <si>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</si>
  <si>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</si>
  <si>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</si>
  <si>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</si>
  <si>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</si>
  <si>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</si>
  <si>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</si>
  <si>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</si>
  <si>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</si>
  <si>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</si>
  <si>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</si>
  <si>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</si>
  <si>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</si>
  <si>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</si>
  <si>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</si>
  <si>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</si>
  <si>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</si>
  <si>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</si>
  <si>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</si>
  <si>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</si>
  <si>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</si>
  <si>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</si>
  <si>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</si>
  <si>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</si>
  <si>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</si>
  <si>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</si>
  <si>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</si>
  <si>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</si>
  <si>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</si>
  <si>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</si>
  <si>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</si>
  <si>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</si>
  <si>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</si>
  <si>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</si>
  <si>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</si>
  <si>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</si>
  <si>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</si>
  <si>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</si>
  <si>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</si>
  <si>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</si>
  <si>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</si>
  <si>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</si>
  <si>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</si>
  <si>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</si>
  <si>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</si>
  <si>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</si>
  <si>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</si>
  <si>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</si>
  <si>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</si>
  <si>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</si>
  <si>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</si>
  <si>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</si>
  <si>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</si>
  <si>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</si>
  <si>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</si>
  <si>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</si>
  <si>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</si>
  <si>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</si>
  <si>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</si>
  <si>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</si>
  <si>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</si>
  <si>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</si>
  <si>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</si>
  <si>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</si>
  <si>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</si>
  <si>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</si>
  <si>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</si>
  <si>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</si>
  <si>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</si>
  <si>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</si>
  <si>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</si>
  <si>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</si>
  <si>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</si>
  <si>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</si>
  <si>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</si>
  <si>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</si>
  <si>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</si>
  <si>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</si>
  <si>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</si>
  <si>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</si>
  <si>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</si>
  <si>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</si>
  <si>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</si>
  <si>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</si>
  <si>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</si>
  <si>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</si>
  <si>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</si>
  <si>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</si>
  <si>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</si>
  <si>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</si>
  <si>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</si>
  <si>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</si>
  <si>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</si>
  <si>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</si>
  <si>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</si>
  <si>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</si>
  <si>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</si>
  <si>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</si>
  <si>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</si>
  <si>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</si>
  <si>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</si>
  <si>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</si>
  <si>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</si>
  <si>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</si>
  <si>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</si>
  <si>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</si>
  <si>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</si>
  <si>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</si>
  <si>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</si>
  <si>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</si>
  <si>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</si>
  <si>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</si>
  <si>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</si>
  <si>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</si>
  <si>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</si>
  <si>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</si>
  <si>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</si>
  <si>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</si>
  <si>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</si>
  <si>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</si>
  <si>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</si>
  <si>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</si>
  <si>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</si>
  <si>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</si>
  <si>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</si>
  <si>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</si>
  <si>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</si>
  <si>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</si>
  <si>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</si>
  <si>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</si>
  <si>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</si>
  <si>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</si>
  <si>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</si>
  <si>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</si>
  <si>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</si>
  <si>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</si>
  <si>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</si>
  <si>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</si>
  <si>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</si>
  <si>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</si>
  <si>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</si>
  <si>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</si>
  <si>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</si>
  <si>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</si>
  <si>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</si>
  <si>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</si>
  <si>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</si>
  <si>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</si>
  <si>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</si>
  <si>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</si>
  <si>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</si>
  <si>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</si>
  <si>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</si>
  <si>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</si>
  <si>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</si>
  <si>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</si>
  <si>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</si>
  <si>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</si>
  <si>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</si>
  <si>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</si>
  <si>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</si>
  <si>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</si>
  <si>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</si>
  <si>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</si>
  <si>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</si>
  <si>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</si>
  <si>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</si>
  <si>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</si>
  <si>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</si>
  <si>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</si>
  <si>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</si>
  <si>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</si>
  <si>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</si>
  <si>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</si>
  <si>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</si>
  <si>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</si>
  <si>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</si>
  <si>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</si>
  <si>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</si>
  <si>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</si>
  <si>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</si>
  <si>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</si>
  <si>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</si>
  <si>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</si>
  <si>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</si>
  <si>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</si>
  <si>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</si>
  <si>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</si>
  <si>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</si>
  <si>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</si>
  <si>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</si>
  <si>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</si>
  <si>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</si>
  <si>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</si>
  <si>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</si>
  <si>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</si>
  <si>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</si>
  <si>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</si>
  <si>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</si>
  <si>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</si>
  <si>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</si>
  <si>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</si>
  <si>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</si>
  <si>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</si>
  <si>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</si>
  <si>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</si>
  <si>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</si>
  <si>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</si>
  <si>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</si>
  <si>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</si>
  <si>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</si>
  <si>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</si>
  <si>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</si>
  <si>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</si>
  <si>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</si>
  <si>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</si>
  <si>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</si>
  <si>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</si>
  <si>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</si>
  <si>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</si>
  <si>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</si>
  <si>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</si>
  <si>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</si>
  <si>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</si>
  <si>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</si>
  <si>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</si>
  <si>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</si>
  <si>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</si>
  <si>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</si>
  <si>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</si>
  <si>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</si>
  <si>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</si>
  <si>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</si>
  <si>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</si>
  <si>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</si>
  <si>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</si>
  <si>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</si>
  <si>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</si>
  <si>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</si>
  <si>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</si>
  <si>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</si>
  <si>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</si>
  <si>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</si>
  <si>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</si>
  <si>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</si>
  <si>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</si>
  <si>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</si>
  <si>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</si>
  <si>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</si>
  <si>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</si>
  <si>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</si>
  <si>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</si>
  <si>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</si>
  <si>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</si>
  <si>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</si>
  <si>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</si>
  <si>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</si>
  <si>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</si>
  <si>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</si>
  <si>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</si>
  <si>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</si>
  <si>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</si>
  <si>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</si>
  <si>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</si>
  <si>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</si>
  <si>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</si>
  <si>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</si>
  <si>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</si>
  <si>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</si>
  <si>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</si>
  <si>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</si>
  <si>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</si>
  <si>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</si>
  <si>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</si>
  <si>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</si>
  <si>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</si>
  <si>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</si>
  <si>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</si>
  <si>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</si>
  <si>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</si>
  <si>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</si>
  <si>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</si>
  <si>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</si>
  <si>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</si>
  <si>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</si>
  <si>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</si>
  <si>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</si>
  <si>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</si>
  <si>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</si>
  <si>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</si>
  <si>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</si>
  <si>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</si>
  <si>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</si>
  <si>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</si>
  <si>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</si>
  <si>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</si>
  <si>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</si>
  <si>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</si>
  <si>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</si>
  <si>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</si>
  <si>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</si>
  <si>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</si>
  <si>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</si>
  <si>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</si>
  <si>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</si>
  <si>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</si>
  <si>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</si>
  <si>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</si>
  <si>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</si>
  <si>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</si>
  <si>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</si>
  <si>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</si>
  <si>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</si>
  <si>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</si>
  <si>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</si>
  <si>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</si>
  <si>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</si>
  <si>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</si>
  <si>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</si>
  <si>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</si>
  <si>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</si>
  <si>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</si>
  <si>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</si>
  <si>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</si>
  <si>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</si>
  <si>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</si>
  <si>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</si>
  <si>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</si>
  <si>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</si>
  <si>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</si>
  <si>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</si>
  <si>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</si>
  <si>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</si>
  <si>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</si>
  <si>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</si>
  <si>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</si>
  <si>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</si>
  <si>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</si>
  <si>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</si>
  <si>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</si>
  <si>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</si>
  <si>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</si>
  <si>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</si>
  <si>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</si>
  <si>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</si>
  <si>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</si>
  <si>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</si>
  <si>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</si>
  <si>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</si>
  <si>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</si>
  <si>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</si>
  <si>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</si>
  <si>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</si>
  <si>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</si>
  <si>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</si>
  <si>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</si>
  <si>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</si>
  <si>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</si>
  <si>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</si>
  <si>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</si>
  <si>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</si>
  <si>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</si>
  <si>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</si>
  <si>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</si>
  <si>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</si>
  <si>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</si>
  <si>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</si>
  <si>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</si>
  <si>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</si>
  <si>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</si>
  <si>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</si>
  <si>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</si>
  <si>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</si>
  <si>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</si>
  <si>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</si>
  <si>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</si>
  <si>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</si>
  <si>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</si>
  <si>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</si>
  <si>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</si>
  <si>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</si>
  <si>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</si>
  <si>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</si>
  <si>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</si>
  <si>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</si>
  <si>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</si>
  <si>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</si>
  <si>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</si>
  <si>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</si>
  <si>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</si>
  <si>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</si>
  <si>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</si>
  <si>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</si>
  <si>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</si>
  <si>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</si>
  <si>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</si>
  <si>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</si>
  <si>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</si>
  <si>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</si>
  <si>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</si>
  <si>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</si>
  <si>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</si>
  <si>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</si>
  <si>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</si>
  <si>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</si>
  <si>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</si>
  <si>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</si>
  <si>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</si>
  <si>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</si>
  <si>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</si>
  <si>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</si>
  <si>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</si>
  <si>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</si>
  <si>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</si>
  <si>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</si>
  <si>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</si>
  <si>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</si>
  <si>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</si>
  <si>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</si>
  <si>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</si>
  <si>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</si>
  <si>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</si>
  <si>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</si>
  <si>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</si>
  <si>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</si>
  <si>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</si>
  <si>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</si>
  <si>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</si>
  <si>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</si>
  <si>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</si>
  <si>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</si>
  <si>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</si>
  <si>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</si>
  <si>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</si>
  <si>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</si>
  <si>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</si>
  <si>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</si>
  <si>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</si>
  <si>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</si>
  <si>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</si>
  <si>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</si>
  <si>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</si>
  <si>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</si>
  <si>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</si>
  <si>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</si>
  <si>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</si>
  <si>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</si>
  <si>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</si>
  <si>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</si>
  <si>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</si>
  <si>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</si>
  <si>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</si>
  <si>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</si>
  <si>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</si>
  <si>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</si>
  <si>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</si>
  <si>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</si>
  <si>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</si>
  <si>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</si>
  <si>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</si>
  <si>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</si>
  <si>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</si>
  <si>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</si>
  <si>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</si>
  <si>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</si>
  <si>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</si>
  <si>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</si>
  <si>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</si>
  <si>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</si>
  <si>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</si>
  <si>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</si>
  <si>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</si>
  <si>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</si>
  <si>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</si>
  <si>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</si>
  <si>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</si>
  <si>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</si>
  <si>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</si>
  <si>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</si>
  <si>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</si>
  <si>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</si>
  <si>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</si>
  <si>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</si>
  <si>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</si>
  <si>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</si>
  <si>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</si>
  <si>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</si>
  <si>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</si>
  <si>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</si>
  <si>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</si>
  <si>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</si>
  <si>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</si>
  <si>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</si>
  <si>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</si>
  <si>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</si>
  <si>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</si>
  <si>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</si>
  <si>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</si>
  <si>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</si>
  <si>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</si>
  <si>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</si>
  <si>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</si>
  <si>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</si>
  <si>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</si>
  <si>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</si>
  <si>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</si>
  <si>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</si>
  <si>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</si>
  <si>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</si>
  <si>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</si>
  <si>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</si>
  <si>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</si>
  <si>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</si>
  <si>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</si>
  <si>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</si>
  <si>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</si>
  <si>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</si>
  <si>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</si>
  <si>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</si>
  <si>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</si>
  <si>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</si>
  <si>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</si>
  <si>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</si>
  <si>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</si>
  <si>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</si>
  <si>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</si>
  <si>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</si>
  <si>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</si>
  <si>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</si>
  <si>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</si>
  <si>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</si>
  <si>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</si>
  <si>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</si>
  <si>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</si>
  <si>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</si>
  <si>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</si>
  <si>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</si>
  <si>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</si>
  <si>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</si>
  <si>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</si>
  <si>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</si>
  <si>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</si>
  <si>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</si>
  <si>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</si>
  <si>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</si>
  <si>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</si>
  <si>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</si>
  <si>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</si>
  <si>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</si>
  <si>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</si>
  <si>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</si>
  <si>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</si>
  <si>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</si>
  <si>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</si>
  <si>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</si>
  <si>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</si>
  <si>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</si>
  <si>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</si>
  <si>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</si>
  <si>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</si>
  <si>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</si>
  <si>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</si>
  <si>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</si>
  <si>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</si>
  <si>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</si>
  <si>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</si>
  <si>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</si>
  <si>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</si>
  <si>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</si>
  <si>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</si>
  <si>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</si>
  <si>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</si>
  <si>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</si>
  <si>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</si>
  <si>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</si>
  <si>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</si>
  <si>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</si>
  <si>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</si>
  <si>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</si>
  <si>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</si>
  <si>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</si>
  <si>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</si>
  <si>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</si>
  <si>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</si>
  <si>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</si>
  <si>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</si>
  <si>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</si>
  <si>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</si>
  <si>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</si>
  <si>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</si>
  <si>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</si>
  <si>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</si>
  <si>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</si>
  <si>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</si>
  <si>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</si>
  <si>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</si>
  <si>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</si>
  <si>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</si>
  <si>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</si>
  <si>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</si>
  <si>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</si>
  <si>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</si>
  <si>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</si>
  <si>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</si>
  <si>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</si>
  <si>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</si>
  <si>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</si>
  <si>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</si>
  <si>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</si>
  <si>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</si>
  <si>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</si>
  <si>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</si>
  <si>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</si>
  <si>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</si>
  <si>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</si>
  <si>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</si>
  <si>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</si>
  <si>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</si>
  <si>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</si>
  <si>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</si>
  <si>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</si>
  <si>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</si>
  <si>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</si>
  <si>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</si>
  <si>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</si>
  <si>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</si>
  <si>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</si>
  <si>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</si>
  <si>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</si>
  <si>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</si>
  <si>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</si>
  <si>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</si>
  <si>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</si>
  <si>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</si>
  <si>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</si>
  <si>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</si>
  <si>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</si>
  <si>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</si>
  <si>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</si>
  <si>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</si>
  <si>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</si>
  <si>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</si>
  <si>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</si>
  <si>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</si>
  <si>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</si>
  <si>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</si>
  <si>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</si>
  <si>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</si>
  <si>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</si>
  <si>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</si>
  <si>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</si>
  <si>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</si>
  <si>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</si>
  <si>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</si>
  <si>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</si>
  <si>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</si>
  <si>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</si>
  <si>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</si>
  <si>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</si>
  <si>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</si>
  <si>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</si>
  <si>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</si>
  <si>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</si>
  <si>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</si>
  <si>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</si>
  <si>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</si>
  <si>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</si>
  <si>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</si>
  <si>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</si>
  <si>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</si>
  <si>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</si>
  <si>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</si>
  <si>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</si>
  <si>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</si>
  <si>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</si>
  <si>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</si>
  <si>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</si>
  <si>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</si>
  <si>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</si>
  <si>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</si>
  <si>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</si>
  <si>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</si>
  <si>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</si>
  <si>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</si>
  <si>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</si>
  <si>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</si>
  <si>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</si>
  <si>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</si>
  <si>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</si>
  <si>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</si>
  <si>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</si>
  <si>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</si>
  <si>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</si>
  <si>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</si>
  <si>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</si>
  <si>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</si>
  <si>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</si>
  <si>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</si>
  <si>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</si>
  <si>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</si>
  <si>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</si>
  <si>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</si>
  <si>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</si>
  <si>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</si>
  <si>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</si>
  <si>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</si>
  <si>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</si>
  <si>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</si>
  <si>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</si>
  <si>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</si>
  <si>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</si>
  <si>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</si>
  <si>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</si>
  <si>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</si>
  <si>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</si>
  <si>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</si>
  <si>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</si>
  <si>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</si>
  <si>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</si>
  <si>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</si>
  <si>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</si>
  <si>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</si>
  <si>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</si>
  <si>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</si>
  <si>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</si>
  <si>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</si>
  <si>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</si>
  <si>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</si>
  <si>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</si>
  <si>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</si>
  <si>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</si>
  <si>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</si>
  <si>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</si>
  <si>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</si>
  <si>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</si>
  <si>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</si>
  <si>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</si>
  <si>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</si>
  <si>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</si>
  <si>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</si>
  <si>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</si>
  <si>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</si>
  <si>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</si>
  <si>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</si>
  <si>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</si>
  <si>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</si>
  <si>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</si>
  <si>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</si>
  <si>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</si>
  <si>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</si>
  <si>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</si>
  <si>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</si>
  <si>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</si>
  <si>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</si>
  <si>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</si>
  <si>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</si>
  <si>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</si>
  <si>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</si>
  <si>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</si>
  <si>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</si>
  <si>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</si>
  <si>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</si>
  <si>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</si>
  <si>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</si>
  <si>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</si>
  <si>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</si>
  <si>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</si>
  <si>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</si>
  <si>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</si>
  <si>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</si>
  <si>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</si>
  <si>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</si>
  <si>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</si>
  <si>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</si>
  <si>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</si>
  <si>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</si>
  <si>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</si>
  <si>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</si>
  <si>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</si>
  <si>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</si>
  <si>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</si>
  <si>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</si>
  <si>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</si>
  <si>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</si>
  <si>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</si>
  <si>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</si>
  <si>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</si>
  <si>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</si>
  <si>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</si>
  <si>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</si>
  <si>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</si>
  <si>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</si>
  <si>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</si>
  <si>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</si>
  <si>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</si>
  <si>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</si>
  <si>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</si>
  <si>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</si>
  <si>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</si>
  <si>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</si>
  <si>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</si>
  <si>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</si>
  <si>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</si>
  <si>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</si>
  <si>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</si>
  <si>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</si>
  <si>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</si>
  <si>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</si>
  <si>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</si>
  <si>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</si>
  <si>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</si>
  <si>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</si>
  <si>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</si>
  <si>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</si>
  <si>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</si>
  <si>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</si>
  <si>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</si>
  <si>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</si>
  <si>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</si>
  <si>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</si>
  <si>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</si>
  <si>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</si>
  <si>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</si>
  <si>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</si>
  <si>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</si>
  <si>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</si>
  <si>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</si>
  <si>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</si>
  <si>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</si>
  <si>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</si>
  <si>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</si>
  <si>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</si>
  <si>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</si>
  <si>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</si>
  <si>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</si>
  <si>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</si>
  <si>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</si>
  <si>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</si>
  <si>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</si>
  <si>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</si>
  <si>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</si>
  <si>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</si>
  <si>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</si>
  <si>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</si>
  <si>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</si>
  <si>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</si>
  <si>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</si>
  <si>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</si>
  <si>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</si>
  <si>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</si>
  <si>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</si>
  <si>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</si>
  <si>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</si>
  <si>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</si>
  <si>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</si>
  <si>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</si>
  <si>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</si>
  <si>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</si>
  <si>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</si>
  <si>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</si>
  <si>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</si>
  <si>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</si>
  <si>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</si>
  <si>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</si>
  <si>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</si>
  <si>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</si>
  <si>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</si>
  <si>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</si>
  <si>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</si>
  <si>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</si>
  <si>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</si>
  <si>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</si>
  <si>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</si>
  <si>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</si>
  <si>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</si>
  <si>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</si>
  <si>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</si>
  <si>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</si>
  <si>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</si>
  <si>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</si>
  <si>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</si>
  <si>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</si>
  <si>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</si>
  <si>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</si>
  <si>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</si>
  <si>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</si>
  <si>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</si>
  <si>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</si>
  <si>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</si>
  <si>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</si>
  <si>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</si>
  <si>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</si>
  <si>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</si>
  <si>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</si>
  <si>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</si>
  <si>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</si>
  <si>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</si>
  <si>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</si>
  <si>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</si>
  <si>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</si>
  <si>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</si>
  <si>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</si>
  <si>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</si>
  <si>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</si>
  <si>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</si>
  <si>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</si>
  <si>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</si>
  <si>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</si>
  <si>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</si>
  <si>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</si>
  <si>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</si>
  <si>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</si>
  <si>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</si>
  <si>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</si>
  <si>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</si>
  <si>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</si>
  <si>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</si>
  <si>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</si>
  <si>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</si>
  <si>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</si>
  <si>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</si>
  <si>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</si>
  <si>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</si>
  <si>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</si>
  <si>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</si>
  <si>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</si>
  <si>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</si>
  <si>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</si>
  <si>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</si>
  <si>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</si>
  <si>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</si>
  <si>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</si>
  <si>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</si>
  <si>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</si>
  <si>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</si>
  <si>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</si>
  <si>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</si>
  <si>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</si>
  <si>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</si>
  <si>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</si>
  <si>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</si>
  <si>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</si>
  <si>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</si>
  <si>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</si>
  <si>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</si>
  <si>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</si>
  <si>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</si>
  <si>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</si>
  <si>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</si>
  <si>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</si>
  <si>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</si>
  <si>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</si>
  <si>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</si>
  <si>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</si>
  <si>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</si>
  <si>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</si>
  <si>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</si>
  <si>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</si>
  <si>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</si>
  <si>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</si>
  <si>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</si>
  <si>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</si>
  <si>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</si>
  <si>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</si>
  <si>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</si>
  <si>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</si>
  <si>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</si>
  <si>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</si>
  <si>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</si>
  <si>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</si>
  <si>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</si>
  <si>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</si>
  <si>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</si>
  <si>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</si>
  <si>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</si>
  <si>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</si>
  <si>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</si>
  <si>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</si>
  <si>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</si>
  <si>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</si>
  <si>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</si>
  <si>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</si>
  <si>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</si>
  <si>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</si>
  <si>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</si>
  <si>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</si>
  <si>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</si>
  <si>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</si>
  <si>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</si>
  <si>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</si>
  <si>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</si>
  <si>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</si>
  <si>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</si>
  <si>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</si>
  <si>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</si>
  <si>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</si>
  <si>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</si>
  <si>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</si>
  <si>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</si>
  <si>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</si>
  <si>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</si>
  <si>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</si>
  <si>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</si>
  <si>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</si>
  <si>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</si>
  <si>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</si>
  <si>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</si>
  <si>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</si>
  <si>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</si>
  <si>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</si>
  <si>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</si>
  <si>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</si>
  <si>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</si>
  <si>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</si>
  <si>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</si>
  <si>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</si>
  <si>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</si>
  <si>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</si>
  <si>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</si>
  <si>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</si>
  <si>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</si>
  <si>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</si>
  <si>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</si>
  <si>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</si>
  <si>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</si>
  <si>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</si>
  <si>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</si>
  <si>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</si>
  <si>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</si>
  <si>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</si>
  <si>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</si>
  <si>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</si>
  <si>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</si>
  <si>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</si>
  <si>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</si>
  <si>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</si>
  <si>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</si>
  <si>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</si>
  <si>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</si>
  <si>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</si>
  <si>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</si>
  <si>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</si>
  <si>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</si>
  <si>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</si>
  <si>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</si>
  <si>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</si>
  <si>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</si>
  <si>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</si>
  <si>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</si>
  <si>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</si>
  <si>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</si>
  <si>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</si>
  <si>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</si>
  <si>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</si>
  <si>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</si>
  <si>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</si>
  <si>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</si>
  <si>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</si>
  <si>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</si>
  <si>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</si>
  <si>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</si>
  <si>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</si>
  <si>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</si>
  <si>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</si>
  <si>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</si>
  <si>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</si>
  <si>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</si>
  <si>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</si>
  <si>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</si>
  <si>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</si>
  <si>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</si>
  <si>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</si>
  <si>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</si>
  <si>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</si>
  <si>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</si>
  <si>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</si>
  <si>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</si>
  <si>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</si>
  <si>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</si>
  <si>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</si>
  <si>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</si>
  <si>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</si>
  <si>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</si>
  <si>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</si>
  <si>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</si>
  <si>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</si>
  <si>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</si>
  <si>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</si>
  <si>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</si>
  <si>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</si>
  <si>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</si>
  <si>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</si>
  <si>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</si>
  <si>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</si>
  <si>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</si>
  <si>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</si>
  <si>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</si>
  <si>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</si>
  <si>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</si>
  <si>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</si>
  <si>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</si>
  <si>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</si>
  <si>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</si>
  <si>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</si>
  <si>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</si>
  <si>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</si>
  <si>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</si>
  <si>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</si>
  <si>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</si>
  <si>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</si>
  <si>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</si>
  <si>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</si>
  <si>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</si>
  <si>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</si>
  <si>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</si>
  <si>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</si>
  <si>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</si>
  <si>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</si>
  <si>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</si>
  <si>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</si>
  <si>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</si>
  <si>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</si>
  <si>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</si>
  <si>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</si>
  <si>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</si>
  <si>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</si>
  <si>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</si>
  <si>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</si>
  <si>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</si>
  <si>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</si>
  <si>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</si>
  <si>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</si>
  <si>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</si>
  <si>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</si>
  <si>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</si>
  <si>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</si>
  <si>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</si>
  <si>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</si>
  <si>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</si>
  <si>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</si>
  <si>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</si>
  <si>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</si>
  <si>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</si>
  <si>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</si>
  <si>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</si>
  <si>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</si>
  <si>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</si>
  <si>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</si>
  <si>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</si>
  <si>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</si>
  <si>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</si>
  <si>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</si>
  <si>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</si>
  <si>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</si>
  <si>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</si>
  <si>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</si>
  <si>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</si>
  <si>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</si>
  <si>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</si>
  <si>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</si>
  <si>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</si>
  <si>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</si>
  <si>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</si>
  <si>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</si>
  <si>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</si>
  <si>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</si>
  <si>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</si>
  <si>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</si>
  <si>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</si>
  <si>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</si>
  <si>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</si>
  <si>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</si>
  <si>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</si>
  <si>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</si>
  <si>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</si>
  <si>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</si>
  <si>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</si>
  <si>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</si>
  <si>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</si>
  <si>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</si>
  <si>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</si>
  <si>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</si>
  <si>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</si>
  <si>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</si>
  <si>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</si>
  <si>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</si>
  <si>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</si>
  <si>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</si>
  <si>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</si>
  <si>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</si>
  <si>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</si>
  <si>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</si>
  <si>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</si>
  <si>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</si>
  <si>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</si>
  <si>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</si>
  <si>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</si>
  <si>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</si>
  <si>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</si>
  <si>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</si>
  <si>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</si>
  <si>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</si>
  <si>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</si>
  <si>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</si>
  <si>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</si>
  <si>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</si>
  <si>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</si>
  <si>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</si>
  <si>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</si>
  <si>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</si>
  <si>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</si>
  <si>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</si>
  <si>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</si>
  <si>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</si>
  <si>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</si>
  <si>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</si>
  <si>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</si>
  <si>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</si>
  <si>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</si>
  <si>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</si>
  <si>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</si>
  <si>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</si>
  <si>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</si>
  <si>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</si>
  <si>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</si>
  <si>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</si>
  <si>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</si>
  <si>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</si>
  <si>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</si>
  <si>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</si>
  <si>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</si>
  <si>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</si>
  <si>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</si>
  <si>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</si>
  <si>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</si>
  <si>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</si>
  <si>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</si>
  <si>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</si>
  <si>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</si>
  <si>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</si>
  <si>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</si>
  <si>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</si>
  <si>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</si>
  <si>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</si>
  <si>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</si>
  <si>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</si>
  <si>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</si>
  <si>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</si>
  <si>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</si>
  <si>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</si>
  <si>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</si>
  <si>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</si>
  <si>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</si>
  <si>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</si>
  <si>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</si>
  <si>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</si>
  <si>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</si>
  <si>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</si>
  <si>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</si>
  <si>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</si>
  <si>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</si>
  <si>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</si>
  <si>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</si>
  <si>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</si>
  <si>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</si>
  <si>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</si>
  <si>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</si>
  <si>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</si>
  <si>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</si>
  <si>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</si>
  <si>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</si>
  <si>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</si>
  <si>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</si>
  <si>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</si>
  <si>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</si>
  <si>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</si>
  <si>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</si>
  <si>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</si>
  <si>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</si>
  <si>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</si>
  <si>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</si>
  <si>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</si>
  <si>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</si>
  <si>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</si>
  <si>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</si>
  <si>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</si>
  <si>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</si>
  <si>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</si>
  <si>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</si>
  <si>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</si>
  <si>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</si>
  <si>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</si>
  <si>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</si>
  <si>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</si>
  <si>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</si>
  <si>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</si>
  <si>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</si>
  <si>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</si>
  <si>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</si>
  <si>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</si>
  <si>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</si>
  <si>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</si>
  <si>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</si>
  <si>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</si>
  <si>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</si>
  <si>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</si>
  <si>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</si>
  <si>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</si>
  <si>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</si>
  <si>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</si>
  <si>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</si>
  <si>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</si>
  <si>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</si>
  <si>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</si>
  <si>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</si>
  <si>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</si>
  <si>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</si>
  <si>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</si>
  <si>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</si>
  <si>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</si>
  <si>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</si>
  <si>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</si>
  <si>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</si>
  <si>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</si>
  <si>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</si>
  <si>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</si>
  <si>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</si>
  <si>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</si>
  <si>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</si>
  <si>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</si>
  <si>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</si>
  <si>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</si>
  <si>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</si>
  <si>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</si>
  <si>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</si>
  <si>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</si>
  <si>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</si>
  <si>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</si>
  <si>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</si>
  <si>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</si>
  <si>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</si>
  <si>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</si>
  <si>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</si>
  <si>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</si>
  <si>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</si>
  <si>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</si>
  <si>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</si>
  <si>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</si>
  <si>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</si>
  <si>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</si>
  <si>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</si>
  <si>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</si>
  <si>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</si>
  <si>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</si>
  <si>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</si>
  <si>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</si>
  <si>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</si>
  <si>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</si>
  <si>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</si>
  <si>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</si>
  <si>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</si>
  <si>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</si>
  <si>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</si>
  <si>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</si>
  <si>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</si>
  <si>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</si>
  <si>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</si>
  <si>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</si>
  <si>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</si>
  <si>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</si>
  <si>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</si>
  <si>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</si>
  <si>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</si>
  <si>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</si>
  <si>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</si>
  <si>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</si>
  <si>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</si>
  <si>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</si>
  <si>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</si>
  <si>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</si>
  <si>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</si>
  <si>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</si>
  <si>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</si>
  <si>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</si>
  <si>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</si>
  <si>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</si>
  <si>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</si>
  <si>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</si>
  <si>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</si>
  <si>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</si>
  <si>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</si>
  <si>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</si>
  <si>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</si>
  <si>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</si>
  <si>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</si>
  <si>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</si>
  <si>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</si>
  <si>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</si>
  <si>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</si>
  <si>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</si>
  <si>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</si>
  <si>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</si>
  <si>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</si>
  <si>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</si>
  <si>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</si>
  <si>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</si>
  <si>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</si>
  <si>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</si>
  <si>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</si>
  <si>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</si>
  <si>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</si>
  <si>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</si>
  <si>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</si>
  <si>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</si>
  <si>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</si>
  <si>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</si>
  <si>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</si>
  <si>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</si>
  <si>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</si>
  <si>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</si>
  <si>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</si>
  <si>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</si>
  <si>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</si>
  <si>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</si>
  <si>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</si>
  <si>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</si>
  <si>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</si>
  <si>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</si>
  <si>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</si>
  <si>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</si>
  <si>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</si>
  <si>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</si>
  <si>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</si>
  <si>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</si>
  <si>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</si>
  <si>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</si>
  <si>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</si>
  <si>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</si>
  <si>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</si>
  <si>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</si>
  <si>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</si>
  <si>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</si>
  <si>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</si>
  <si>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</si>
  <si>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</si>
  <si>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</si>
  <si>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</si>
  <si>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</si>
  <si>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</si>
  <si>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</si>
  <si>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</si>
  <si>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</si>
  <si>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</si>
  <si>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</si>
  <si>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</si>
  <si>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</si>
  <si>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</si>
  <si>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</si>
  <si>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</si>
  <si>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</si>
  <si>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</si>
  <si>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</si>
  <si>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</si>
  <si>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</si>
  <si>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</si>
  <si>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</si>
  <si>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</si>
  <si>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</si>
  <si>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</si>
  <si>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</si>
  <si>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</si>
  <si>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</si>
  <si>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</si>
  <si>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</si>
  <si>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</si>
  <si>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</si>
  <si>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</si>
  <si>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</si>
  <si>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</si>
  <si>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</si>
  <si>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</si>
  <si>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</si>
  <si>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</si>
  <si>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</si>
  <si>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</si>
  <si>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</si>
  <si>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</si>
  <si>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</si>
  <si>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</si>
  <si>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</si>
  <si>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</si>
  <si>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</si>
  <si>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</si>
  <si>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</si>
  <si>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</si>
  <si>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</si>
  <si>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</si>
  <si>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</si>
  <si>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</si>
  <si>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</si>
  <si>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</si>
  <si>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</si>
  <si>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</si>
  <si>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</si>
  <si>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</si>
  <si>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</si>
  <si>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</si>
  <si>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</si>
  <si>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</si>
  <si>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</si>
  <si>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</si>
  <si>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</si>
  <si>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</si>
  <si>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</si>
  <si>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</si>
  <si>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</si>
  <si>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</si>
  <si>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</si>
  <si>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</si>
  <si>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</si>
  <si>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</si>
  <si>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</si>
  <si>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</si>
  <si>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</si>
  <si>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</si>
  <si>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</si>
  <si>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</si>
  <si>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</si>
  <si>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</si>
  <si>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</si>
  <si>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</si>
  <si>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</si>
  <si>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</si>
  <si>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</si>
  <si>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</si>
  <si>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</si>
  <si>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</si>
  <si>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</si>
  <si>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</si>
  <si>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</si>
  <si>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</si>
  <si>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</si>
  <si>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</si>
  <si>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</si>
  <si>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</si>
  <si>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</si>
  <si>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</si>
  <si>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</si>
  <si>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</si>
  <si>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</si>
  <si>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</si>
  <si>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</si>
  <si>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</si>
  <si>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</si>
  <si>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</si>
  <si>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</si>
  <si>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</si>
  <si>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</si>
  <si>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</si>
  <si>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</si>
  <si>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</si>
  <si>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</si>
  <si>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</si>
  <si>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</si>
  <si>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</si>
  <si>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</si>
  <si>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</si>
  <si>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</si>
  <si>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</si>
  <si>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</si>
  <si>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</si>
  <si>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</si>
  <si>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</si>
  <si>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</si>
  <si>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</si>
  <si>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</si>
  <si>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</si>
  <si>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</si>
  <si>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</si>
  <si>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</si>
  <si>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</si>
  <si>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</si>
  <si>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</si>
  <si>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</si>
  <si>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</si>
  <si>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</si>
  <si>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</si>
  <si>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</si>
  <si>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</si>
  <si>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</si>
  <si>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</si>
  <si>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</si>
  <si>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</si>
  <si>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</si>
  <si>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</si>
  <si>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</si>
  <si>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</si>
  <si>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</si>
  <si>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</si>
  <si>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</si>
  <si>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</si>
  <si>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</si>
  <si>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</si>
  <si>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</si>
  <si>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</si>
  <si>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</si>
  <si>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</si>
  <si>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</si>
  <si>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</si>
  <si>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</si>
  <si>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</si>
  <si>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</si>
  <si>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</si>
  <si>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</si>
  <si>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</si>
  <si>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</si>
  <si>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</si>
  <si>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</si>
  <si>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</si>
  <si>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</si>
  <si>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</si>
  <si>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</si>
  <si>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</si>
  <si>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</si>
  <si>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</si>
  <si>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</si>
  <si>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</si>
  <si>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</si>
  <si>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</si>
  <si>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</si>
  <si>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</si>
  <si>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</si>
  <si>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</si>
  <si>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</si>
  <si>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</si>
  <si>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</si>
  <si>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</si>
  <si>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</si>
  <si>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</si>
  <si>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</si>
  <si>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</si>
  <si>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</si>
  <si>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</si>
  <si>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</si>
  <si>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</si>
  <si>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</si>
  <si>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</si>
  <si>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</si>
  <si>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</si>
  <si>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</si>
  <si>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</si>
  <si>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</si>
  <si>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</si>
  <si>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</si>
  <si>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</si>
  <si>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</si>
  <si>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</si>
  <si>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</si>
  <si>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</si>
  <si>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</si>
  <si>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</si>
  <si>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</si>
  <si>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</si>
  <si>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</si>
  <si>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</si>
  <si>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</si>
  <si>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</si>
  <si>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</si>
  <si>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</si>
  <si>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</si>
  <si>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</si>
  <si>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</si>
  <si>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</si>
  <si>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</si>
  <si>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</si>
  <si>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</si>
  <si>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</si>
  <si>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</si>
  <si>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</si>
  <si>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</si>
  <si>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</si>
  <si>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</si>
  <si>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</si>
  <si>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</si>
  <si>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</si>
  <si>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</si>
  <si>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</si>
  <si>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</si>
  <si>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</si>
  <si>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</si>
  <si>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</si>
  <si>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</si>
  <si>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</si>
  <si>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</si>
  <si>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</si>
  <si>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</si>
  <si>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</si>
  <si>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</si>
  <si>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</si>
  <si>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</si>
  <si>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</si>
  <si>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</si>
  <si>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</si>
  <si>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</si>
  <si>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</si>
  <si>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</si>
  <si>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</si>
  <si>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</si>
  <si>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</si>
  <si>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</si>
  <si>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</si>
  <si>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</si>
  <si>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</si>
  <si>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</si>
  <si>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</si>
  <si>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</si>
  <si>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</si>
  <si>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</si>
  <si>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</si>
  <si>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</si>
  <si>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</si>
  <si>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</si>
  <si>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</si>
  <si>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</si>
  <si>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</si>
  <si>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</si>
  <si>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</si>
  <si>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</si>
  <si>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</si>
  <si>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</si>
  <si>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</si>
  <si>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</si>
  <si>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</si>
  <si>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</si>
  <si>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</si>
  <si>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</si>
  <si>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</si>
  <si>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</si>
  <si>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</si>
  <si>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</si>
  <si>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</si>
  <si>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</si>
  <si>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</si>
  <si>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</si>
  <si>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</si>
  <si>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</si>
  <si>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</si>
  <si>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</si>
  <si>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</si>
  <si>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</si>
  <si>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</si>
  <si>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</si>
  <si>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</si>
  <si>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</si>
  <si>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</si>
  <si>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</si>
  <si>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</si>
  <si>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</si>
  <si>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</si>
  <si>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</si>
  <si>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</si>
  <si>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</si>
  <si>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</si>
  <si>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</si>
  <si>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</si>
  <si>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</si>
  <si>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</si>
  <si>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</si>
  <si>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</si>
  <si>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</si>
  <si>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</si>
  <si>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</si>
  <si>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</si>
  <si>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</si>
  <si>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</si>
  <si>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</si>
  <si>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</si>
  <si>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</si>
  <si>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</si>
  <si>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</si>
  <si>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</si>
  <si>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</si>
  <si>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</si>
  <si>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</si>
  <si>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</si>
  <si>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</si>
  <si>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</si>
  <si>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</si>
  <si>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</si>
  <si>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</si>
  <si>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</si>
  <si>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</si>
  <si>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</si>
  <si>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</si>
  <si>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</si>
  <si>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</si>
  <si>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</si>
  <si>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</si>
  <si>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</si>
  <si>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</si>
  <si>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</si>
  <si>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</si>
  <si>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</si>
  <si>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</si>
  <si>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</si>
  <si>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</si>
  <si>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</si>
  <si>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</si>
  <si>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</si>
  <si>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</si>
  <si>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</si>
  <si>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</si>
  <si>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</si>
  <si>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</si>
  <si>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</si>
  <si>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</si>
  <si>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</si>
  <si>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</si>
  <si>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</si>
  <si>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</si>
  <si>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</si>
  <si>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</si>
  <si>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</si>
  <si>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</si>
  <si>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</si>
  <si>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</si>
  <si>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</si>
  <si>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</si>
  <si>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</si>
  <si>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</si>
  <si>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</si>
  <si>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</si>
  <si>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</si>
  <si>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</si>
  <si>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</si>
  <si>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</si>
  <si>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</si>
  <si>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</si>
  <si>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</si>
  <si>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</si>
  <si>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</si>
  <si>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</si>
  <si>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</si>
  <si>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</si>
  <si>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</si>
  <si>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</si>
  <si>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</si>
  <si>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</si>
  <si>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</si>
  <si>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</si>
  <si>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</si>
  <si>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</si>
  <si>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</si>
  <si>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</si>
  <si>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</si>
  <si>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</si>
  <si>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</si>
  <si>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</si>
  <si>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</si>
  <si>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</si>
  <si>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</si>
  <si>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</si>
  <si>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</si>
  <si>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</si>
  <si>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</si>
  <si>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</si>
  <si>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</si>
  <si>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</si>
  <si>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</si>
  <si>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</si>
  <si>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</si>
  <si>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</si>
  <si>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</si>
  <si>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</si>
  <si>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</si>
  <si>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</si>
  <si>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</si>
  <si>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</si>
  <si>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</si>
  <si>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</si>
  <si>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</si>
  <si>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</si>
  <si>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</si>
  <si>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</si>
  <si>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</si>
  <si>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</si>
  <si>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</si>
  <si>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</si>
  <si>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</si>
  <si>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</si>
  <si>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</si>
  <si>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</si>
  <si>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</si>
  <si>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</si>
  <si>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</si>
  <si>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</si>
  <si>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</si>
  <si>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</si>
  <si>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</si>
  <si>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</si>
  <si>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</si>
  <si>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</si>
  <si>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</si>
  <si>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</si>
  <si>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</si>
  <si>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</si>
  <si>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</si>
  <si>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</si>
  <si>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</si>
  <si>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</si>
  <si>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</si>
  <si>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</si>
  <si>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</si>
  <si>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</si>
  <si>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</si>
  <si>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</si>
  <si>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</si>
  <si>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</si>
  <si>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</si>
  <si>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</si>
  <si>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</si>
  <si>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</si>
  <si>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</si>
  <si>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</si>
  <si>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</si>
  <si>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</si>
  <si>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</si>
  <si>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</si>
  <si>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</si>
  <si>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</si>
  <si>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</si>
  <si>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</si>
  <si>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</si>
  <si>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</si>
  <si>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</si>
  <si>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</si>
  <si>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</si>
  <si>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</si>
  <si>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</si>
  <si>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</si>
  <si>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</si>
  <si>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</si>
  <si>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</si>
  <si>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</si>
  <si>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</si>
  <si>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</si>
  <si>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</si>
  <si>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</si>
  <si>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</si>
  <si>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</si>
  <si>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</si>
  <si>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</si>
  <si>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</si>
  <si>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</si>
  <si>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</si>
  <si>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</si>
  <si>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</si>
  <si>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</si>
  <si>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</si>
  <si>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</si>
  <si>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</si>
  <si>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</si>
  <si>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</si>
  <si>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</si>
  <si>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</si>
  <si>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</si>
  <si>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</si>
  <si>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</si>
  <si>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</si>
  <si>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</si>
  <si>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</si>
  <si>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</si>
  <si>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</si>
  <si>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</si>
  <si>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</si>
  <si>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</si>
  <si>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</si>
  <si>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</si>
  <si>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</si>
  <si>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</si>
  <si>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</si>
  <si>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</si>
  <si>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</si>
  <si>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</si>
  <si>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</si>
  <si>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</si>
  <si>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</si>
  <si>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</si>
  <si>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</si>
  <si>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</si>
  <si>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</si>
  <si>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</si>
  <si>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</si>
  <si>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</si>
  <si>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</si>
  <si>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</si>
  <si>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</si>
  <si>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</si>
  <si>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</si>
  <si>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</si>
  <si>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</si>
  <si>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</si>
  <si>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</si>
  <si>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</si>
  <si>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</si>
  <si>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</si>
  <si>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</si>
  <si>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</si>
  <si>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</si>
  <si>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</si>
  <si>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</si>
  <si>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</si>
  <si>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</si>
  <si>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</si>
  <si>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</si>
  <si>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</si>
  <si>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</si>
  <si>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</si>
  <si>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</si>
  <si>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</si>
  <si>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</si>
  <si>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</si>
  <si>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</si>
  <si>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</si>
  <si>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</si>
  <si>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</si>
  <si>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</si>
  <si>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</si>
  <si>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</si>
  <si>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</si>
  <si>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</si>
  <si>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</si>
  <si>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</si>
  <si>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</si>
  <si>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</si>
  <si>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</si>
  <si>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</si>
  <si>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</si>
  <si>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</si>
  <si>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</si>
  <si>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</si>
  <si>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</si>
  <si>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</si>
  <si>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</si>
  <si>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</si>
  <si>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</si>
  <si>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</si>
  <si>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</si>
  <si>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</si>
  <si>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</si>
  <si>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</si>
  <si>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</si>
  <si>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</si>
  <si>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</si>
  <si>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</si>
  <si>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</si>
  <si>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</si>
  <si>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</si>
  <si>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</si>
  <si>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</si>
  <si>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</si>
  <si>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</si>
  <si>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</si>
  <si>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</si>
  <si>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</si>
  <si>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</si>
  <si>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</si>
  <si>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</si>
  <si>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</si>
  <si>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</si>
  <si>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</si>
  <si>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</si>
  <si>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</si>
  <si>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</si>
  <si>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</si>
  <si>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</si>
  <si>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</si>
  <si>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</si>
  <si>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</si>
  <si>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</si>
  <si>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</si>
  <si>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</si>
  <si>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</si>
  <si>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</si>
  <si>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</si>
  <si>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</si>
  <si>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</si>
  <si>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</si>
  <si>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</si>
  <si>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</si>
  <si>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</si>
  <si>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</si>
  <si>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</si>
  <si>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</si>
  <si>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</si>
  <si>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</si>
  <si>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</si>
  <si>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</si>
  <si>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</si>
  <si>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</si>
  <si>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</si>
  <si>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</si>
  <si>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</si>
  <si>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</si>
  <si>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</si>
  <si>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</si>
  <si>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</si>
  <si>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</si>
  <si>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</si>
  <si>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</si>
  <si>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</si>
  <si>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</si>
  <si>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</si>
  <si>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</si>
  <si>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</si>
  <si>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</si>
  <si>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</si>
  <si>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</si>
  <si>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</si>
  <si>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</si>
  <si>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</si>
  <si>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</si>
  <si>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</si>
  <si>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</si>
  <si>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</si>
  <si>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</si>
  <si>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</si>
  <si>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</si>
  <si>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</si>
  <si>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</si>
  <si>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</si>
  <si>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</si>
  <si>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</si>
  <si>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</si>
  <si>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</si>
  <si>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</si>
  <si>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</si>
  <si>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</si>
  <si>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</si>
  <si>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</si>
  <si>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</si>
  <si>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</si>
  <si>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</si>
  <si>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</si>
  <si>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</si>
  <si>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</si>
  <si>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</si>
  <si>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</si>
  <si>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</si>
  <si>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</si>
  <si>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</si>
  <si>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</si>
  <si>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</si>
  <si>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</si>
  <si>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</si>
  <si>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</si>
  <si>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</si>
  <si>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</si>
  <si>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</si>
  <si>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</si>
  <si>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</si>
  <si>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</si>
  <si>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</si>
  <si>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</si>
  <si>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</si>
  <si>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</si>
  <si>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</si>
  <si>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</si>
  <si>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</si>
  <si>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</si>
  <si>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</si>
  <si>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</si>
  <si>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</si>
  <si>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</si>
  <si>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</si>
  <si>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</si>
  <si>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</si>
  <si>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</si>
  <si>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</si>
  <si>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</si>
  <si>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</si>
  <si>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</si>
  <si>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</si>
  <si>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</si>
  <si>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</si>
  <si>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</si>
  <si>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</si>
  <si>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</si>
  <si>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</si>
  <si>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</si>
  <si>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</si>
  <si>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</si>
  <si>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</si>
  <si>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</si>
  <si>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</si>
  <si>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</si>
  <si>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</si>
  <si>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</si>
  <si>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</si>
  <si>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</si>
  <si>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</si>
  <si>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</si>
  <si>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</si>
  <si>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</si>
  <si>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</si>
  <si>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</si>
  <si>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</si>
  <si>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</si>
  <si>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</si>
  <si>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</si>
  <si>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</si>
  <si>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</si>
  <si>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</si>
  <si>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</si>
  <si>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</si>
  <si>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</si>
  <si>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</si>
  <si>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</si>
  <si>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</si>
  <si>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</si>
  <si>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</si>
  <si>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</si>
  <si>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</si>
  <si>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</si>
  <si>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</si>
  <si>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</si>
  <si>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</si>
  <si>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</si>
  <si>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</si>
  <si>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</si>
  <si>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</si>
  <si>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</si>
  <si>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</si>
  <si>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</si>
  <si>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</si>
  <si>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</si>
  <si>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</si>
  <si>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</si>
  <si>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</si>
  <si>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</si>
  <si>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</si>
  <si>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</si>
  <si>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</si>
  <si>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</si>
  <si>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</si>
  <si>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</si>
  <si>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</si>
  <si>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</si>
  <si>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</si>
  <si>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</si>
  <si>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</si>
  <si>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</si>
  <si>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</si>
  <si>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</si>
  <si>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</si>
  <si>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</si>
  <si>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</si>
  <si>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</si>
  <si>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</si>
  <si>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</si>
  <si>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</si>
  <si>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</si>
  <si>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</si>
  <si>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</si>
  <si>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</si>
  <si>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</si>
  <si>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</si>
  <si>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</si>
  <si>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</si>
  <si>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</si>
  <si>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</si>
  <si>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</si>
  <si>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</si>
  <si>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</si>
  <si>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</si>
  <si>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</si>
  <si>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</si>
  <si>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</si>
  <si>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</si>
  <si>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</si>
  <si>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</si>
  <si>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</si>
  <si>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</si>
  <si>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</si>
  <si>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</si>
  <si>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</si>
  <si>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</si>
  <si>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</si>
  <si>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</si>
  <si>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</si>
  <si>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</si>
  <si>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</si>
  <si>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</si>
  <si>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</si>
  <si>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</si>
  <si>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</si>
  <si>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</si>
  <si>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</si>
  <si>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</si>
  <si>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</si>
  <si>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</si>
  <si>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</si>
  <si>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</si>
  <si>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</si>
  <si>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</si>
  <si>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</si>
  <si>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</si>
  <si>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</si>
  <si>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</si>
  <si>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</si>
  <si>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</si>
  <si>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</si>
  <si>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</si>
  <si>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</si>
  <si>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</si>
  <si>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</si>
  <si>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</si>
  <si>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</si>
  <si>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</si>
  <si>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</si>
  <si>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</si>
  <si>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</si>
  <si>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</si>
  <si>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</si>
  <si>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</si>
  <si>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</si>
  <si>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</si>
  <si>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</si>
  <si>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</si>
  <si>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</si>
  <si>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</si>
  <si>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</si>
  <si>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</si>
  <si>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</si>
  <si>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</si>
  <si>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</si>
  <si>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</si>
  <si>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</si>
  <si>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</si>
  <si>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</si>
  <si>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</si>
  <si>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</si>
  <si>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</si>
  <si>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</si>
  <si>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</si>
  <si>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</si>
  <si>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</si>
  <si>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</si>
  <si>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</si>
  <si>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</si>
  <si>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</si>
  <si>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</si>
  <si>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</si>
  <si>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</si>
  <si>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</si>
  <si>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</si>
  <si>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</si>
  <si>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</si>
  <si>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</si>
  <si>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</si>
  <si>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</si>
  <si>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</si>
  <si>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</si>
  <si>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</si>
  <si>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</si>
  <si>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</si>
  <si>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</si>
  <si>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</si>
  <si>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</si>
  <si>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</si>
  <si>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</si>
  <si>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</si>
  <si>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</si>
  <si>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</si>
  <si>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</si>
  <si>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</si>
  <si>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</si>
  <si>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</si>
  <si>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</si>
  <si>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</si>
  <si>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</si>
  <si>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</si>
  <si>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</si>
  <si>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</si>
  <si>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</si>
  <si>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</si>
  <si>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</si>
  <si>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</si>
  <si>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</si>
  <si>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</si>
  <si>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</si>
  <si>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</si>
  <si>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</si>
  <si>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</si>
  <si>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</si>
  <si>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</si>
  <si>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</si>
  <si>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</si>
  <si>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</si>
  <si>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</si>
  <si>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</si>
  <si>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</si>
  <si>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</si>
  <si>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</si>
  <si>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</si>
  <si>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</si>
  <si>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</si>
  <si>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</si>
  <si>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</si>
  <si>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</si>
  <si>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</si>
  <si>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</si>
  <si>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</si>
  <si>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</si>
  <si>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</si>
  <si>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</si>
  <si>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</si>
  <si>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</si>
  <si>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</si>
  <si>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</si>
  <si>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</si>
  <si>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</si>
  <si>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</si>
  <si>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</si>
  <si>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</si>
  <si>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</si>
  <si>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</si>
  <si>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</si>
  <si>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</si>
  <si>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</si>
  <si>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</si>
  <si>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</si>
  <si>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</si>
  <si>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</si>
  <si>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</si>
  <si>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</si>
  <si>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</si>
  <si>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</si>
  <si>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</si>
  <si>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</si>
  <si>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</si>
  <si>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</si>
  <si>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</si>
  <si>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</si>
  <si>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</si>
  <si>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</si>
  <si>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</si>
  <si>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</si>
  <si>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</si>
  <si>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</si>
  <si>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</si>
  <si>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</si>
  <si>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</si>
  <si>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</si>
  <si>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</si>
  <si>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</si>
  <si>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</si>
  <si>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</si>
  <si>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</si>
  <si>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</si>
  <si>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</si>
  <si>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</si>
  <si>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</si>
  <si>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</si>
  <si>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</si>
  <si>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</si>
  <si>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</si>
  <si>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</si>
  <si>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</si>
  <si>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</si>
  <si>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</si>
  <si>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</si>
  <si>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</si>
  <si>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</si>
  <si>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</si>
  <si>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</si>
  <si>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</si>
  <si>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</si>
  <si>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</si>
  <si>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</si>
  <si>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</si>
  <si>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</si>
  <si>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</si>
  <si>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</si>
  <si>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</si>
  <si>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</si>
  <si>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</si>
  <si>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</si>
  <si>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</si>
  <si>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</si>
  <si>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</si>
  <si>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</si>
  <si>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</si>
  <si>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</si>
  <si>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</si>
  <si>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</si>
  <si>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</si>
  <si>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</si>
  <si>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</si>
  <si>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</si>
  <si>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</si>
  <si>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</si>
  <si>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</si>
  <si>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</si>
  <si>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</si>
  <si>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</si>
  <si>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</si>
  <si>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</si>
  <si>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</si>
  <si>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</si>
  <si>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</si>
  <si>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</si>
  <si>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</si>
  <si>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</si>
  <si>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</si>
  <si>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</si>
  <si>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</si>
  <si>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</si>
  <si>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</si>
  <si>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</si>
  <si>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</si>
  <si>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</si>
  <si>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</si>
  <si>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</si>
  <si>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</si>
  <si>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</si>
  <si>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</si>
  <si>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</si>
  <si>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</si>
  <si>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</si>
  <si>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</si>
  <si>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</si>
  <si>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</si>
  <si>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</si>
  <si>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</si>
  <si>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</si>
  <si>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</si>
  <si>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</si>
  <si>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</si>
  <si>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</si>
  <si>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</si>
  <si>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</si>
  <si>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</si>
  <si>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</si>
  <si>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</si>
  <si>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</si>
  <si>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</si>
  <si>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</si>
  <si>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</si>
  <si>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</si>
  <si>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</si>
  <si>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</si>
  <si>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</si>
  <si>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</si>
  <si>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</si>
  <si>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</si>
  <si>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</si>
  <si>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</si>
  <si>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</si>
  <si>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</si>
  <si>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</si>
  <si>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</si>
  <si>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</si>
  <si>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</si>
  <si>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</si>
  <si>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</si>
  <si>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</si>
  <si>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</si>
  <si>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</si>
  <si>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</si>
  <si>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</si>
  <si>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</si>
  <si>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</si>
  <si>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</si>
  <si>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</si>
  <si>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</si>
  <si>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</si>
  <si>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</si>
  <si>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</si>
  <si>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</si>
  <si>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</si>
  <si>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</si>
  <si>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</si>
  <si>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</si>
  <si>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</si>
  <si>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</si>
  <si>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</si>
  <si>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</si>
  <si>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</si>
  <si>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</si>
  <si>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</si>
  <si>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</si>
  <si>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</si>
  <si>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</si>
  <si>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</si>
  <si>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</si>
  <si>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</si>
  <si>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</si>
  <si>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</si>
  <si>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</si>
  <si>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</si>
  <si>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</si>
  <si>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</si>
  <si>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</si>
  <si>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</si>
  <si>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</si>
  <si>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</si>
  <si>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</si>
  <si>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</si>
  <si>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</si>
  <si>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</si>
  <si>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</si>
  <si>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</si>
  <si>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</si>
  <si>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</si>
  <si>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</si>
  <si>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</si>
  <si>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</si>
  <si>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</si>
  <si>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</si>
  <si>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</si>
  <si>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</si>
  <si>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</si>
  <si>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</si>
  <si>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</si>
  <si>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</si>
  <si>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</si>
  <si>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</si>
  <si>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</si>
  <si>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</si>
  <si>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</si>
  <si>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</si>
  <si>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</si>
  <si>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</si>
  <si>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</si>
  <si>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</si>
  <si>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</si>
  <si>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</si>
  <si>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</si>
  <si>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</si>
  <si>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</si>
  <si>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</si>
  <si>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</si>
  <si>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</si>
  <si>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</si>
  <si>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</si>
  <si>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</si>
  <si>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</si>
  <si>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</si>
  <si>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</si>
  <si>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</si>
  <si>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</si>
  <si>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</si>
  <si>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</si>
  <si>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</si>
  <si>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</si>
  <si>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</si>
  <si>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</si>
  <si>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</si>
  <si>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</si>
  <si>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</si>
  <si>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</si>
  <si>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</si>
  <si>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</si>
  <si>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</si>
  <si>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</si>
  <si>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</si>
  <si>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</si>
  <si>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</si>
  <si>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</si>
  <si>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</si>
  <si>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</si>
  <si>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</si>
  <si>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</si>
  <si>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</si>
  <si>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</si>
  <si>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</si>
  <si>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</si>
  <si>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</si>
  <si>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</si>
  <si>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</si>
  <si>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</si>
  <si>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</si>
  <si>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</si>
  <si>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</si>
  <si>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</si>
  <si>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</si>
  <si>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</si>
  <si>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</si>
  <si>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</si>
  <si>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</si>
  <si>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</si>
  <si>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</si>
  <si>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</si>
  <si>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</si>
  <si>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</si>
  <si>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</si>
  <si>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</si>
  <si>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</si>
  <si>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</si>
  <si>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</si>
  <si>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</si>
  <si>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</si>
  <si>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</si>
  <si>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</si>
  <si>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</si>
  <si>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</si>
  <si>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</si>
  <si>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</si>
  <si>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</si>
  <si>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</si>
  <si>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</si>
  <si>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</si>
  <si>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</si>
  <si>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</si>
  <si>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</si>
  <si>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</si>
  <si>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</si>
  <si>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</si>
  <si>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</si>
  <si>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</si>
  <si>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</si>
  <si>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</si>
  <si>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</si>
  <si>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</si>
  <si>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</si>
  <si>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</si>
  <si>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</si>
  <si>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</si>
  <si>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</si>
  <si>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</si>
  <si>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</si>
  <si>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</si>
  <si>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</si>
  <si>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</si>
  <si>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</si>
  <si>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</si>
  <si>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</si>
  <si>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</si>
  <si>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</si>
  <si>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</si>
  <si>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</si>
  <si>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</si>
  <si>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</si>
  <si>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</si>
  <si>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</si>
  <si>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</si>
  <si>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</si>
  <si>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</si>
  <si>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</si>
  <si>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</si>
  <si>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</si>
  <si>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</si>
  <si>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</si>
  <si>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</si>
  <si>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</si>
  <si>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</si>
  <si>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</si>
  <si>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</si>
  <si>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</si>
  <si>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</si>
  <si>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</si>
  <si>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</si>
  <si>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</si>
  <si>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</si>
  <si>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</si>
  <si>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</si>
  <si>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</si>
  <si>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</si>
  <si>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</si>
  <si>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</si>
  <si>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</si>
  <si>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</si>
  <si>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</si>
  <si>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</si>
  <si>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</si>
  <si>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</si>
  <si>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</si>
  <si>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</si>
  <si>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</si>
  <si>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</si>
  <si>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</si>
  <si>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</si>
  <si>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</si>
  <si>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</si>
  <si>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</si>
  <si>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</si>
  <si>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</si>
  <si>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</si>
  <si>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</si>
  <si>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</si>
  <si>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</si>
  <si>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</si>
  <si>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</si>
  <si>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</si>
  <si>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</si>
  <si>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</si>
  <si>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</si>
  <si>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</si>
  <si>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</si>
  <si>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</si>
  <si>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</si>
  <si>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</si>
  <si>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</si>
  <si>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</si>
  <si>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</si>
  <si>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</si>
  <si>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</si>
  <si>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</si>
  <si>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</si>
  <si>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</si>
  <si>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</si>
  <si>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</si>
  <si>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</si>
  <si>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</si>
  <si>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</si>
  <si>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</si>
  <si>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</si>
  <si>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</si>
  <si>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</si>
  <si>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</si>
  <si>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</si>
  <si>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</si>
  <si>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</si>
  <si>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</si>
  <si>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</si>
  <si>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</si>
  <si>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</si>
  <si>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</si>
  <si>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</si>
  <si>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</si>
  <si>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</si>
  <si>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</si>
  <si>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</si>
  <si>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</si>
  <si>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</si>
  <si>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</si>
  <si>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</si>
  <si>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</si>
  <si>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</si>
  <si>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</si>
  <si>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</si>
  <si>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</si>
  <si>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</si>
  <si>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</si>
  <si>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</si>
  <si>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</si>
  <si>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</si>
  <si>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</si>
  <si>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</si>
  <si>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</si>
  <si>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</si>
  <si>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</si>
  <si>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</si>
  <si>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</si>
  <si>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</si>
  <si>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</si>
  <si>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</si>
  <si>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</si>
  <si>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</si>
  <si>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</si>
  <si>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</si>
  <si>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</si>
  <si>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</si>
  <si>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</si>
  <si>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</si>
  <si>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</si>
  <si>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</si>
  <si>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</si>
  <si>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</si>
  <si>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</si>
  <si>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</si>
  <si>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</si>
  <si>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</si>
  <si>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</si>
  <si>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</si>
  <si>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</si>
  <si>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</si>
  <si>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</si>
  <si>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</si>
  <si>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</si>
  <si>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</si>
  <si>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</si>
  <si>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</si>
  <si>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</si>
  <si>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</si>
  <si>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</si>
  <si>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</si>
  <si>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</si>
  <si>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</si>
  <si>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</si>
  <si>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</si>
  <si>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</si>
  <si>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</si>
  <si>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</si>
  <si>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</si>
  <si>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</si>
  <si>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</si>
  <si>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</si>
  <si>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</si>
  <si>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</si>
  <si>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</si>
  <si>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</si>
  <si>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</si>
  <si>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</si>
  <si>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</si>
  <si>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</si>
  <si>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</si>
  <si>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</si>
  <si>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</si>
  <si>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</si>
  <si>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</si>
  <si>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</si>
  <si>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</si>
  <si>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</si>
  <si>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</si>
  <si>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</si>
  <si>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</si>
  <si>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</si>
  <si>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</si>
  <si>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</si>
  <si>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</si>
  <si>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</si>
  <si>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</si>
  <si>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</si>
  <si>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</si>
  <si>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</si>
  <si>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</si>
  <si>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</si>
  <si>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</si>
  <si>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</si>
  <si>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</si>
  <si>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</si>
  <si>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</si>
  <si>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</si>
  <si>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</si>
  <si>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</si>
  <si>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</si>
  <si>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</si>
  <si>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</si>
  <si>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</si>
  <si>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</si>
  <si>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</si>
  <si>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</si>
  <si>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</si>
  <si>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</si>
  <si>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</si>
  <si>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</si>
  <si>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</si>
  <si>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</si>
  <si>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</si>
  <si>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</si>
  <si>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</si>
  <si>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</si>
  <si>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</si>
  <si>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</si>
  <si>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</si>
  <si>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</si>
  <si>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</si>
  <si>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</si>
  <si>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</si>
  <si>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</si>
  <si>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</si>
  <si>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</si>
  <si>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</si>
  <si>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</si>
  <si>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</si>
  <si>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</si>
  <si>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</si>
  <si>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</si>
  <si>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</si>
  <si>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</si>
  <si>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</si>
  <si>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</si>
  <si>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</si>
  <si>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</si>
  <si>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</si>
  <si>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</si>
  <si>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</si>
  <si>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</si>
  <si>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</si>
  <si>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</si>
  <si>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</si>
  <si>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</si>
  <si>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</si>
  <si>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</si>
  <si>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</si>
  <si>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</si>
  <si>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</si>
  <si>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</si>
  <si>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</si>
  <si>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</si>
  <si>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</si>
  <si>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</si>
  <si>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</si>
  <si>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</si>
  <si>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</si>
  <si>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</si>
  <si>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</si>
  <si>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</si>
  <si>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</si>
  <si>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</si>
  <si>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</si>
  <si>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</si>
  <si>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</si>
  <si>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</si>
  <si>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</si>
  <si>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</si>
  <si>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</si>
  <si>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</si>
  <si>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</si>
  <si>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</si>
  <si>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</si>
  <si>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</si>
  <si>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</si>
  <si>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</si>
  <si>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</si>
  <si>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</si>
  <si>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</si>
  <si>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</si>
  <si>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</si>
  <si>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</si>
  <si>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</si>
  <si>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</si>
  <si>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</si>
  <si>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</si>
  <si>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</si>
  <si>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</si>
  <si>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</si>
  <si>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</si>
  <si>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</si>
  <si>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</si>
  <si>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</si>
  <si>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</si>
  <si>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</si>
  <si>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</si>
  <si>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</si>
  <si>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</si>
  <si>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</si>
  <si>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</si>
  <si>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</si>
  <si>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</si>
  <si>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</si>
  <si>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</si>
  <si>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</si>
  <si>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</si>
  <si>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</si>
  <si>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</si>
  <si>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</si>
  <si>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</si>
  <si>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</si>
  <si>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</si>
  <si>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</si>
  <si>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</si>
  <si>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</si>
  <si>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</si>
  <si>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</si>
  <si>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</si>
  <si>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</si>
  <si>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</si>
  <si>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</si>
  <si>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</si>
  <si>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</si>
  <si>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</si>
  <si>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</si>
  <si>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</si>
  <si>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</si>
  <si>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</si>
  <si>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</si>
  <si>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</si>
  <si>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</si>
  <si>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</si>
  <si>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</si>
  <si>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</si>
  <si>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</si>
  <si>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</si>
  <si>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</si>
  <si>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</si>
  <si>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</si>
  <si>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</si>
  <si>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</si>
  <si>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</si>
  <si>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</si>
  <si>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</si>
  <si>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</si>
  <si>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</si>
  <si>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</si>
  <si>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</si>
  <si>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</si>
  <si>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</si>
  <si>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</si>
  <si>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</si>
  <si>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</si>
  <si>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</si>
  <si>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</si>
  <si>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</si>
  <si>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</si>
  <si>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</si>
  <si>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</si>
  <si>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</si>
  <si>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</si>
  <si>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</si>
  <si>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</si>
  <si>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</si>
  <si>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</si>
  <si>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</si>
  <si>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</si>
  <si>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</si>
  <si>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</si>
  <si>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</si>
  <si>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</si>
  <si>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</si>
  <si>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</si>
  <si>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</si>
  <si>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</si>
  <si>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</si>
  <si>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</si>
  <si>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</si>
  <si>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</si>
  <si>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</si>
  <si>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</si>
  <si>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</si>
  <si>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</si>
  <si>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</si>
  <si>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</si>
  <si>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</si>
  <si>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</si>
  <si>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</si>
  <si>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</si>
  <si>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</si>
  <si>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</si>
  <si>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</si>
  <si>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</si>
  <si>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</si>
  <si>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</si>
  <si>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</si>
  <si>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</si>
  <si>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</si>
  <si>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</si>
  <si>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</si>
  <si>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</si>
  <si>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</si>
  <si>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</si>
  <si>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</si>
  <si>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</si>
  <si>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</si>
  <si>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</si>
  <si>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</si>
  <si>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</si>
  <si>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</si>
  <si>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</si>
  <si>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</si>
  <si>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</si>
  <si>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</si>
  <si>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</si>
  <si>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</si>
  <si>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</si>
  <si>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</si>
  <si>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</si>
  <si>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</si>
  <si>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</si>
  <si>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</si>
  <si>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</si>
  <si>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</si>
  <si>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</si>
  <si>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</si>
  <si>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</si>
  <si>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</si>
  <si>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</si>
  <si>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</si>
  <si>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</si>
  <si>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</si>
  <si>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</si>
  <si>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</si>
  <si>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</si>
  <si>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</si>
  <si>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</si>
  <si>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</si>
  <si>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</si>
  <si>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</si>
  <si>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</si>
  <si>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</si>
  <si>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</si>
  <si>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</si>
  <si>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</si>
  <si>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</si>
  <si>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</si>
  <si>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</si>
  <si>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</si>
  <si>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</si>
  <si>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</si>
  <si>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</si>
  <si>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</si>
  <si>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</si>
  <si>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</si>
  <si>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</si>
  <si>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</si>
  <si>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</si>
  <si>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</si>
  <si>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</si>
  <si>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</si>
  <si>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</si>
  <si>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</si>
  <si>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</si>
  <si>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</si>
  <si>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</si>
  <si>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</si>
  <si>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</si>
  <si>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</si>
  <si>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</si>
  <si>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</si>
  <si>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</si>
  <si>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</si>
  <si>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</si>
  <si>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</si>
  <si>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</si>
  <si>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</si>
  <si>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</si>
  <si>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</si>
  <si>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</si>
  <si>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</si>
  <si>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</si>
  <si>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</si>
  <si>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</si>
  <si>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</si>
  <si>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</si>
  <si>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</si>
  <si>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</si>
  <si>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</si>
  <si>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</si>
  <si>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</si>
  <si>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</si>
  <si>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</si>
  <si>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</si>
  <si>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</si>
  <si>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</si>
  <si>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</si>
  <si>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</si>
  <si>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</si>
  <si>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</si>
  <si>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</si>
  <si>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</si>
  <si>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</si>
  <si>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</si>
  <si>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</si>
  <si>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</si>
  <si>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</si>
  <si>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</si>
  <si>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</si>
  <si>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</si>
  <si>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</si>
  <si>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</si>
  <si>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</si>
  <si>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</si>
  <si>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</si>
  <si>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</si>
  <si>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</si>
  <si>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</si>
  <si>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</si>
  <si>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</si>
  <si>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</si>
  <si>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</si>
  <si>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</si>
  <si>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</si>
  <si>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</si>
  <si>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</si>
  <si>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</si>
  <si>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</si>
  <si>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</si>
  <si>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</si>
  <si>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</si>
  <si>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</si>
  <si>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</si>
  <si>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</si>
  <si>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</si>
  <si>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</si>
  <si>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</si>
  <si>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</si>
  <si>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</si>
  <si>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</si>
  <si>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</si>
  <si>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</si>
  <si>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</si>
  <si>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</si>
  <si>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</si>
  <si>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</si>
  <si>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</si>
  <si>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</si>
  <si>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</si>
  <si>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</si>
  <si>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</si>
  <si>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</si>
  <si>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</si>
  <si>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</si>
  <si>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</si>
  <si>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</si>
  <si>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</si>
  <si>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</si>
  <si>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</si>
  <si>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</si>
  <si>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</si>
  <si>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</si>
  <si>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</si>
  <si>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</si>
  <si>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</si>
  <si>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</si>
  <si>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</si>
  <si>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</si>
  <si>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</si>
  <si>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</si>
  <si>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</si>
  <si>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</si>
  <si>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</si>
  <si>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</si>
  <si>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</si>
  <si>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</si>
  <si>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</si>
  <si>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</si>
  <si>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</si>
  <si>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</si>
  <si>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</si>
  <si>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</si>
  <si>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</si>
  <si>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</si>
  <si>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</si>
  <si>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</si>
  <si>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</si>
  <si>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</si>
  <si>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</si>
  <si>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</si>
  <si>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</si>
  <si>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</si>
  <si>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</si>
  <si>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</si>
  <si>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</si>
  <si>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</si>
  <si>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</si>
  <si>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</si>
  <si>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</si>
  <si>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</si>
  <si>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</si>
  <si>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</si>
  <si>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</si>
  <si>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</si>
  <si>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</si>
  <si>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</si>
  <si>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</si>
  <si>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</si>
  <si>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</si>
  <si>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</si>
  <si>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</si>
  <si>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</si>
  <si>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</si>
  <si>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</si>
  <si>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</si>
  <si>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</si>
  <si>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</si>
  <si>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</si>
  <si>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</si>
  <si>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</si>
  <si>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</si>
  <si>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</si>
  <si>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</si>
  <si>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</si>
  <si>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</si>
  <si>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</si>
  <si>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</si>
  <si>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</si>
  <si>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</si>
  <si>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</si>
  <si>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</si>
  <si>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</si>
  <si>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</si>
  <si>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</si>
  <si>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</si>
  <si>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</si>
  <si>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</si>
  <si>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</si>
  <si>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</si>
  <si>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</si>
  <si>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</si>
  <si>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</si>
  <si>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</si>
  <si>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</si>
  <si>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</si>
  <si>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</si>
  <si>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</si>
  <si>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</si>
  <si>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</si>
  <si>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</si>
  <si>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</si>
  <si>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</si>
  <si>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</si>
  <si>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</si>
  <si>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</si>
  <si>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</si>
  <si>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</si>
  <si>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</si>
  <si>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</si>
  <si>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</si>
  <si>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</si>
  <si>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</si>
  <si>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</si>
  <si>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</si>
  <si>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</si>
  <si>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</si>
  <si>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</si>
  <si>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</si>
  <si>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</si>
  <si>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</si>
  <si>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</si>
  <si>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</si>
  <si>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</si>
  <si>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</si>
  <si>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</si>
  <si>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</si>
  <si>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</si>
  <si>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</si>
  <si>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</si>
  <si>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</si>
  <si>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</si>
  <si>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</si>
  <si>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</si>
  <si>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</si>
  <si>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</si>
  <si>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</si>
  <si>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</si>
  <si>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</si>
  <si>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</si>
  <si>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</si>
  <si>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</si>
  <si>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</si>
  <si>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</si>
  <si>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</si>
  <si>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</si>
  <si>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</si>
  <si>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</si>
  <si>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</si>
  <si>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</si>
  <si>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</si>
  <si>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</si>
  <si>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</si>
  <si>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</si>
  <si>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</si>
  <si>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</si>
  <si>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</si>
  <si>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</si>
  <si>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</si>
  <si>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</si>
  <si>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</si>
  <si>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</si>
  <si>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</si>
  <si>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</si>
  <si>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</si>
  <si>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</si>
  <si>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</si>
  <si>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</si>
  <si>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</si>
  <si>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</si>
  <si>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</si>
  <si>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</si>
  <si>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</si>
  <si>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</si>
  <si>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</si>
  <si>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</si>
  <si>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</si>
  <si>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</si>
  <si>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</si>
  <si>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</si>
  <si>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</si>
  <si>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</si>
  <si>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</si>
  <si>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</si>
  <si>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</si>
  <si>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</si>
  <si>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</si>
  <si>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</si>
  <si>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</si>
  <si>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</si>
  <si>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</si>
  <si>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</si>
  <si>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</si>
  <si>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</si>
  <si>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</si>
  <si>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</si>
  <si>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</si>
  <si>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</si>
  <si>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</si>
  <si>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</si>
  <si>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</si>
  <si>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</si>
  <si>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</si>
  <si>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</si>
  <si>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</si>
  <si>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</si>
  <si>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</si>
  <si>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</si>
  <si>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</si>
  <si>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</si>
  <si>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</si>
  <si>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</si>
  <si>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</si>
  <si>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</si>
  <si>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</si>
  <si>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</si>
  <si>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</si>
  <si>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</si>
  <si>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</si>
  <si>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</si>
  <si>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</si>
  <si>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</si>
  <si>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</si>
  <si>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</si>
  <si>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</si>
  <si>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</si>
  <si>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</si>
  <si>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</si>
  <si>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</si>
  <si>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</si>
  <si>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</si>
  <si>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</si>
  <si>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</si>
  <si>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</si>
  <si>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</si>
  <si>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</si>
  <si>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</si>
  <si>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</si>
  <si>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</si>
  <si>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</si>
  <si>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</si>
  <si>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</si>
  <si>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</si>
  <si>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</si>
  <si>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</si>
  <si>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</si>
  <si>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</si>
  <si>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</si>
  <si>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</si>
  <si>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</si>
  <si>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</si>
  <si>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</si>
  <si>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</si>
  <si>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</si>
  <si>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</si>
  <si>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</si>
  <si>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</si>
  <si>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</si>
  <si>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</si>
  <si>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</si>
  <si>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</si>
  <si>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</si>
  <si>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</si>
  <si>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</si>
  <si>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</si>
  <si>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</si>
  <si>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</si>
  <si>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</si>
  <si>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</si>
  <si>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</si>
  <si>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</si>
  <si>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</si>
  <si>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</si>
  <si>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</si>
  <si>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</si>
  <si>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</si>
  <si>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</si>
  <si>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</si>
  <si>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</si>
  <si>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</si>
  <si>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</si>
  <si>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</si>
  <si>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</si>
  <si>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</si>
  <si>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</si>
  <si>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</si>
  <si>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</si>
  <si>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</si>
  <si>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</si>
  <si>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</si>
  <si>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</si>
  <si>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</si>
  <si>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</si>
  <si>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</si>
  <si>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</si>
  <si>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</si>
  <si>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</si>
  <si>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</si>
  <si>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</si>
  <si>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</si>
  <si>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</si>
  <si>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</si>
  <si>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</si>
  <si>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</si>
  <si>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</si>
  <si>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</si>
  <si>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</si>
  <si>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</si>
  <si>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</si>
  <si>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</si>
  <si>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</si>
  <si>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</si>
  <si>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</si>
  <si>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</si>
  <si>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</si>
  <si>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</si>
  <si>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</si>
  <si>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</si>
  <si>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</si>
  <si>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</si>
  <si>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</si>
  <si>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</si>
  <si>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</si>
  <si>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</si>
  <si>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</si>
  <si>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</si>
  <si>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</si>
  <si>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</si>
  <si>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</si>
  <si>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</si>
  <si>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</si>
  <si>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</si>
  <si>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</si>
  <si>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</si>
  <si>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</si>
  <si>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</si>
  <si>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</si>
  <si>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</si>
  <si>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</si>
  <si>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</si>
  <si>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</si>
  <si>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</si>
  <si>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</si>
  <si>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</si>
  <si>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</si>
  <si>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</si>
  <si>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</si>
  <si>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</si>
  <si>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</si>
  <si>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</si>
  <si>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</si>
  <si>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</si>
  <si>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</si>
  <si>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</si>
  <si>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</si>
  <si>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</si>
  <si>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</si>
  <si>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</si>
  <si>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</si>
  <si>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</si>
  <si>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</si>
  <si>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</si>
  <si>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</si>
  <si>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</si>
  <si>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</si>
  <si>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</si>
  <si>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</si>
  <si>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</si>
  <si>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</si>
  <si>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</si>
  <si>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</si>
  <si>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</si>
  <si>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</si>
  <si>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</si>
  <si>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</si>
  <si>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</si>
  <si>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</si>
  <si>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</si>
  <si>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</si>
  <si>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</si>
  <si>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</si>
  <si>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</si>
  <si>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</si>
  <si>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</si>
  <si>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</si>
  <si>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</si>
  <si>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</si>
  <si>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</si>
  <si>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</si>
  <si>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</si>
  <si>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</si>
  <si>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</si>
  <si>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</si>
  <si>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</si>
  <si>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</si>
  <si>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</si>
  <si>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</si>
  <si>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</si>
  <si>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</si>
  <si>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</si>
  <si>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</si>
  <si>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</si>
  <si>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</si>
  <si>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</si>
  <si>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</si>
  <si>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</si>
  <si>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</si>
  <si>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</si>
  <si>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</si>
  <si>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</si>
  <si>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</si>
  <si>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</si>
  <si>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</si>
  <si>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</si>
  <si>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</si>
  <si>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</si>
  <si>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</si>
  <si>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</si>
  <si>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</si>
  <si>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</si>
  <si>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</si>
  <si>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</si>
  <si>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</si>
  <si>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</si>
  <si>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</si>
  <si>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</si>
  <si>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</si>
  <si>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</si>
  <si>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</si>
  <si>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</si>
  <si>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</si>
  <si>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</si>
  <si>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</si>
  <si>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</si>
  <si>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</si>
  <si>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</si>
  <si>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</si>
  <si>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</si>
  <si>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</si>
  <si>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</si>
  <si>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</si>
  <si>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</si>
  <si>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</si>
  <si>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</si>
  <si>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</si>
  <si>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</si>
  <si>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</si>
  <si>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</si>
  <si>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</si>
  <si>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</si>
  <si>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</si>
  <si>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</si>
  <si>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</si>
  <si>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</si>
  <si>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</si>
  <si>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</si>
  <si>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</si>
  <si>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</si>
  <si>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</si>
  <si>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</si>
  <si>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</si>
  <si>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</si>
  <si>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</si>
  <si>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</si>
  <si>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</si>
  <si>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</si>
  <si>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</si>
  <si>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</si>
  <si>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</si>
  <si>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</si>
  <si>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</si>
  <si>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</si>
  <si>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</si>
  <si>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</si>
  <si>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</si>
  <si>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</si>
  <si>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</si>
  <si>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</si>
  <si>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</si>
  <si>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</si>
  <si>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</si>
  <si>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</si>
  <si>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</si>
  <si>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</si>
  <si>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</si>
  <si>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</si>
  <si>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</si>
  <si>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</si>
  <si>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</si>
  <si>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</si>
  <si>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</si>
  <si>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</si>
  <si>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</si>
  <si>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</si>
  <si>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</si>
  <si>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</si>
  <si>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</si>
  <si>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</si>
  <si>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</si>
  <si>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</si>
  <si>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</si>
  <si>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</si>
  <si>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</si>
  <si>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</si>
  <si>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</si>
  <si>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</si>
  <si>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</si>
  <si>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</si>
  <si>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</si>
  <si>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</si>
  <si>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</si>
  <si>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</si>
  <si>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</si>
  <si>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</si>
  <si>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</si>
  <si>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</si>
  <si>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</si>
  <si>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</si>
  <si>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</si>
  <si>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</si>
  <si>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</si>
  <si>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</si>
  <si>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</si>
  <si>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</si>
  <si>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</si>
  <si>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</si>
  <si>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</si>
  <si>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</si>
  <si>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</si>
  <si>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</si>
  <si>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</si>
  <si>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</si>
  <si>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</si>
  <si>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</si>
  <si>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</si>
  <si>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</si>
  <si>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</si>
  <si>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</si>
  <si>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</si>
  <si>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</si>
  <si>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</si>
  <si>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</si>
  <si>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</si>
  <si>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</si>
  <si>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</si>
  <si>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</si>
  <si>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</si>
  <si>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</si>
  <si>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</si>
  <si>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</si>
  <si>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</si>
  <si>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</si>
  <si>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</si>
  <si>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</si>
  <si>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</si>
  <si>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</si>
  <si>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</si>
  <si>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</si>
  <si>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</si>
  <si>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</si>
  <si>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</si>
  <si>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</si>
  <si>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</si>
  <si>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</si>
  <si>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</si>
  <si>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</si>
  <si>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</si>
  <si>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</si>
  <si>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</si>
  <si>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</si>
  <si>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</si>
  <si>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</si>
  <si>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</si>
  <si>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</si>
  <si>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</si>
  <si>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</si>
  <si>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</si>
  <si>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</si>
  <si>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</si>
  <si>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</si>
  <si>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</si>
  <si>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</si>
  <si>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</si>
  <si>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</si>
  <si>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</si>
  <si>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</si>
  <si>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</si>
  <si>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</si>
  <si>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</si>
  <si>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</si>
  <si>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</si>
  <si>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</si>
  <si>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</si>
  <si>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</si>
  <si>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</si>
  <si>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</si>
  <si>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</si>
  <si>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</si>
  <si>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</si>
  <si>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</si>
  <si>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</si>
  <si>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</si>
  <si>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</si>
  <si>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</si>
  <si>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</si>
  <si>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</si>
  <si>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</si>
  <si>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</si>
  <si>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</si>
  <si>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</si>
  <si>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</si>
  <si>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</si>
  <si>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</si>
  <si>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</si>
  <si>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</si>
  <si>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</si>
  <si>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</si>
  <si>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</si>
  <si>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</si>
  <si>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</si>
  <si>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</si>
  <si>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</si>
  <si>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</si>
  <si>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</si>
  <si>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</si>
  <si>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</si>
  <si>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</si>
  <si>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</si>
  <si>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</si>
  <si>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</si>
  <si>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</si>
  <si>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</si>
  <si>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</si>
  <si>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</si>
  <si>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</si>
  <si>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</si>
  <si>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</si>
  <si>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</si>
  <si>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</si>
  <si>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</si>
  <si>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</si>
  <si>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</si>
  <si>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</si>
  <si>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</si>
  <si>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</si>
  <si>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</si>
  <si>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</si>
  <si>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</si>
  <si>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</si>
  <si>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</si>
  <si>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</si>
  <si>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</si>
  <si>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</si>
  <si>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</si>
  <si>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</si>
  <si>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</si>
  <si>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</si>
  <si>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</si>
  <si>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</si>
  <si>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</si>
  <si>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</si>
  <si>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</si>
  <si>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</si>
  <si>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</si>
  <si>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</si>
  <si>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</si>
  <si>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</si>
  <si>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</si>
  <si>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</si>
  <si>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</si>
  <si>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</si>
  <si>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</si>
  <si>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</si>
  <si>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</si>
  <si>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</si>
  <si>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</si>
  <si>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</si>
  <si>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</si>
  <si>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</si>
  <si>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</si>
  <si>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</si>
  <si>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</si>
  <si>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</si>
  <si>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</si>
  <si>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</si>
  <si>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</si>
  <si>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</si>
  <si>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</si>
  <si>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</si>
  <si>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</si>
  <si>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</si>
  <si>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</si>
  <si>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</si>
  <si>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</si>
  <si>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</si>
  <si>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</si>
  <si>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</si>
  <si>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</si>
  <si>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</si>
  <si>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</si>
  <si>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</si>
  <si>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</si>
  <si>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</si>
  <si>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</si>
  <si>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</si>
  <si>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</si>
  <si>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</si>
  <si>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</si>
  <si>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</si>
  <si>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</si>
  <si>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</si>
  <si>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</si>
  <si>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</si>
  <si>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</si>
  <si>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</si>
  <si>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</si>
  <si>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</si>
  <si>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</si>
  <si>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</si>
  <si>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</si>
  <si>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</si>
  <si>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</si>
  <si>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</si>
  <si>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</si>
  <si>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</si>
  <si>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</si>
  <si>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</si>
  <si>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</si>
  <si>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</si>
  <si>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</si>
  <si>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</si>
  <si>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</si>
  <si>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</si>
  <si>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</si>
  <si>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</si>
  <si>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</si>
  <si>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</si>
  <si>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</si>
  <si>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</si>
  <si>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</si>
  <si>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</si>
  <si>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</si>
  <si>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</si>
  <si>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</si>
  <si>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</si>
  <si>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</si>
  <si>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</si>
  <si>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</si>
  <si>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</si>
  <si>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</si>
  <si>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</si>
  <si>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</si>
  <si>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</si>
  <si>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</si>
  <si>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</si>
  <si>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</si>
  <si>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</si>
  <si>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</si>
  <si>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</si>
  <si>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</si>
  <si>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</si>
  <si>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</si>
  <si>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</si>
  <si>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</si>
  <si>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</si>
  <si>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</si>
  <si>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</si>
  <si>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</si>
  <si>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</si>
  <si>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</si>
  <si>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</si>
  <si>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</si>
  <si>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</si>
  <si>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</si>
  <si>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</si>
  <si>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</si>
  <si>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</si>
  <si>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</si>
  <si>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</si>
  <si>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</si>
  <si>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</si>
  <si>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</si>
  <si>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</si>
  <si>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</si>
  <si>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</si>
  <si>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</si>
  <si>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</si>
  <si>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</si>
  <si>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</si>
  <si>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</si>
  <si>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</si>
  <si>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</si>
  <si>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</si>
  <si>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</si>
  <si>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</si>
  <si>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</si>
  <si>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</si>
  <si>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</si>
  <si>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</si>
  <si>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</si>
  <si>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</si>
  <si>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</si>
  <si>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</si>
  <si>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</si>
  <si>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</si>
  <si>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</si>
  <si>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</si>
  <si>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</si>
  <si>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</si>
  <si>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</si>
  <si>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</si>
  <si>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</si>
  <si>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</si>
  <si>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</si>
  <si>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</si>
  <si>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</si>
  <si>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</si>
  <si>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</si>
  <si>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</si>
  <si>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</si>
  <si>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</si>
  <si>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</si>
  <si>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</si>
  <si>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</si>
  <si>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</si>
  <si>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</si>
  <si>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</si>
  <si>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</si>
  <si>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</si>
  <si>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</si>
  <si>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</si>
  <si>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</si>
  <si>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</si>
  <si>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</si>
  <si>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</si>
  <si>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</si>
  <si>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</si>
  <si>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</si>
  <si>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</si>
  <si>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</si>
  <si>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</si>
  <si>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</si>
  <si>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</si>
  <si>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</si>
  <si>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</si>
  <si>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</si>
  <si>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</si>
  <si>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</si>
  <si>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</si>
  <si>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</si>
  <si>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</si>
  <si>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</si>
  <si>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</si>
  <si>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</si>
  <si>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</si>
  <si>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</si>
  <si>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</si>
  <si>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</si>
  <si>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</si>
  <si>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</si>
  <si>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</si>
  <si>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</si>
  <si>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</si>
  <si>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</si>
  <si>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</si>
  <si>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</si>
  <si>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</si>
  <si>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</si>
  <si>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</si>
  <si>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</si>
  <si>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</si>
  <si>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</si>
  <si>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</si>
  <si>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</si>
  <si>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</si>
  <si>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</si>
  <si>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</si>
  <si>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</si>
  <si>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</si>
  <si>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</si>
  <si>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</si>
  <si>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</si>
  <si>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</si>
  <si>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</si>
  <si>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</si>
  <si>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</si>
  <si>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</si>
  <si>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</si>
  <si>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</si>
  <si>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</si>
  <si>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</si>
  <si>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</si>
  <si>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</si>
  <si>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</si>
  <si>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</si>
  <si>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</si>
  <si>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</si>
  <si>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</si>
  <si>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</si>
  <si>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</si>
  <si>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</si>
  <si>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</si>
  <si>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</si>
  <si>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</si>
  <si>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</si>
  <si>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</si>
  <si>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</si>
  <si>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</si>
  <si>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</si>
  <si>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</si>
  <si>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</si>
  <si>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</si>
  <si>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</si>
  <si>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</si>
  <si>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</si>
  <si>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</si>
  <si>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</si>
  <si>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</si>
  <si>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</si>
  <si>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</si>
  <si>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</si>
  <si>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</si>
  <si>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</si>
  <si>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</si>
  <si>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</si>
  <si>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</si>
  <si>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</si>
  <si>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</si>
  <si>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</si>
  <si>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</si>
  <si>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</si>
  <si>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</si>
  <si>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</si>
  <si>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</si>
  <si>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</si>
  <si>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</si>
  <si>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</si>
  <si>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</si>
  <si>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</si>
  <si>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</si>
  <si>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</si>
  <si>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</si>
  <si>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</si>
  <si>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</si>
  <si>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</si>
  <si>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</si>
  <si>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</si>
  <si>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</si>
  <si>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</si>
  <si>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</si>
  <si>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</si>
  <si>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</si>
  <si>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</si>
  <si>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</si>
  <si>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</si>
  <si>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</si>
  <si>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</si>
  <si>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</si>
  <si>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</si>
  <si>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</si>
  <si>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</si>
  <si>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</si>
  <si>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</si>
  <si>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</si>
  <si>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</si>
  <si>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</si>
  <si>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</si>
  <si>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</si>
  <si>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</si>
  <si>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</si>
  <si>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</si>
  <si>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</si>
  <si>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</si>
  <si>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</si>
  <si>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</si>
  <si>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</si>
  <si>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</si>
  <si>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</si>
  <si>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</si>
  <si>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</si>
  <si>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</si>
  <si>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</si>
  <si>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</si>
  <si>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</si>
  <si>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</si>
  <si>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</si>
  <si>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</si>
  <si>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</si>
  <si>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</si>
  <si>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</si>
  <si>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</si>
  <si>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</si>
  <si>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</si>
  <si>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</si>
  <si>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</si>
  <si>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</si>
  <si>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</si>
  <si>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</si>
  <si>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</si>
  <si>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</si>
  <si>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</si>
  <si>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</si>
  <si>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</si>
  <si>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</si>
  <si>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</si>
  <si>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</si>
  <si>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</si>
  <si>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</si>
  <si>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</si>
  <si>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</si>
  <si>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</si>
  <si>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</si>
  <si>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</si>
  <si>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</si>
  <si>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</si>
  <si>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</si>
  <si>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</si>
  <si>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</si>
  <si>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</si>
  <si>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</si>
  <si>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</si>
  <si>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</si>
  <si>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</si>
  <si>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</si>
  <si>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</si>
  <si>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</si>
  <si>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</si>
  <si>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</si>
  <si>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</si>
  <si>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</si>
  <si>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</si>
  <si>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</si>
  <si>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</si>
  <si>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</si>
  <si>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</si>
  <si>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</si>
  <si>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</si>
  <si>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</si>
  <si>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</si>
  <si>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</si>
  <si>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</si>
  <si>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</si>
  <si>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</si>
  <si>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</si>
  <si>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</si>
  <si>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</si>
  <si>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</si>
  <si>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</si>
  <si>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</si>
  <si>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</si>
  <si>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</si>
  <si>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</si>
  <si>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</si>
  <si>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</si>
  <si>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</si>
  <si>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</si>
  <si>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</si>
  <si>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</si>
  <si>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</si>
  <si>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</si>
  <si>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</si>
  <si>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</si>
  <si>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</si>
  <si>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</si>
  <si>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</si>
  <si>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</si>
  <si>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</si>
  <si>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</si>
  <si>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</si>
  <si>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</si>
  <si>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</si>
  <si>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</si>
  <si>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</si>
  <si>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</si>
  <si>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</si>
  <si>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</si>
  <si>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</si>
  <si>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</si>
  <si>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</si>
  <si>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</si>
  <si>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</si>
  <si>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</si>
  <si>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</si>
  <si>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</si>
  <si>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</si>
  <si>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</si>
  <si>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</si>
  <si>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</si>
  <si>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</si>
  <si>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</si>
  <si>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</si>
  <si>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</si>
  <si>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</si>
  <si>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</si>
  <si>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</si>
  <si>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</si>
  <si>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</si>
  <si>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</si>
  <si>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</si>
  <si>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</si>
  <si>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</si>
  <si>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</si>
  <si>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</si>
  <si>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</si>
  <si>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</si>
  <si>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</si>
  <si>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</si>
  <si>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</si>
  <si>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</si>
  <si>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</si>
  <si>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</si>
  <si>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</si>
  <si>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</si>
  <si>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</si>
  <si>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</si>
  <si>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</si>
  <si>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</si>
  <si>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</si>
  <si>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</si>
  <si>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</si>
  <si>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</si>
  <si>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</si>
  <si>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</si>
  <si>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</si>
  <si>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</si>
  <si>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</si>
  <si>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</si>
  <si>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</si>
  <si>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</si>
  <si>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</si>
  <si>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</si>
  <si>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</si>
  <si>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</si>
  <si>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</si>
  <si>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</si>
  <si>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</si>
  <si>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</si>
  <si>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</si>
  <si>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</si>
  <si>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</si>
  <si>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</si>
  <si>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</si>
  <si>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</si>
  <si>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</si>
  <si>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</si>
  <si>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</si>
  <si>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</si>
  <si>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</si>
  <si>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</si>
  <si>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</si>
  <si>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</si>
  <si>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</si>
  <si>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</si>
  <si>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</si>
  <si>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</si>
  <si>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</si>
  <si>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</si>
  <si>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</si>
  <si>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</si>
  <si>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</si>
  <si>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</si>
  <si>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</si>
  <si>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</si>
  <si>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</si>
  <si>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</si>
  <si>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</si>
  <si>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</si>
  <si>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</si>
  <si>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</si>
  <si>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</si>
  <si>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</si>
  <si>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</si>
  <si>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</si>
  <si>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</si>
  <si>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</si>
  <si>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</si>
  <si>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</si>
  <si>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</si>
  <si>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</si>
  <si>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</si>
  <si>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</si>
  <si>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</si>
  <si>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</si>
  <si>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</si>
  <si>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</si>
  <si>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</si>
  <si>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</si>
  <si>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</si>
  <si>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</si>
  <si>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</si>
  <si>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</si>
  <si>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</si>
  <si>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</si>
  <si>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</si>
  <si>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</si>
  <si>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</si>
  <si>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</si>
  <si>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</si>
  <si>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</si>
  <si>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</si>
  <si>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</si>
  <si>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</si>
  <si>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</si>
  <si>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</si>
  <si>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</si>
  <si>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</si>
  <si>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</si>
  <si>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</si>
  <si>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</si>
  <si>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</si>
  <si>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</si>
  <si>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</si>
  <si>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</si>
  <si>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</si>
  <si>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</si>
  <si>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</si>
  <si>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</si>
  <si>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</si>
  <si>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</si>
  <si>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</si>
  <si>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</si>
  <si>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</si>
  <si>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</si>
  <si>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</si>
  <si>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</si>
  <si>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</si>
  <si>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</si>
  <si>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</si>
  <si>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</si>
  <si>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</si>
  <si>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</si>
  <si>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</si>
  <si>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</si>
  <si>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</si>
  <si>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</si>
  <si>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</si>
  <si>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</si>
  <si>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</si>
  <si>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</si>
  <si>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</si>
  <si>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</si>
  <si>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</si>
  <si>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</si>
  <si>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</si>
  <si>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</si>
  <si>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</si>
  <si>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</si>
  <si>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</si>
  <si>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</si>
  <si>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</si>
  <si>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</si>
  <si>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</si>
  <si>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</si>
  <si>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</si>
  <si>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</si>
  <si>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</si>
  <si>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</si>
  <si>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</si>
  <si>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</si>
  <si>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</si>
  <si>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</si>
  <si>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</si>
  <si>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</si>
  <si>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</si>
  <si>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</si>
  <si>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</si>
  <si>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</si>
  <si>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</si>
  <si>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</si>
  <si>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</si>
  <si>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</si>
  <si>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</si>
  <si>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</si>
  <si>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</si>
  <si>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</si>
  <si>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</si>
  <si>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</si>
  <si>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</si>
  <si>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</si>
  <si>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</si>
  <si>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</si>
  <si>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</si>
  <si>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</si>
  <si>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</si>
  <si>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</si>
  <si>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</si>
  <si>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</si>
  <si>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</si>
  <si>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</si>
  <si>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</si>
  <si>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</si>
  <si>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</si>
  <si>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</si>
  <si>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</si>
  <si>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</si>
  <si>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</si>
  <si>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</si>
  <si>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</si>
  <si>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</si>
  <si>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</si>
  <si>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</si>
  <si>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</si>
  <si>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</si>
  <si>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</si>
  <si>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</si>
  <si>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</si>
  <si>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</si>
  <si>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</si>
  <si>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</si>
  <si>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</si>
  <si>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</si>
  <si>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</si>
  <si>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</si>
  <si>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</si>
  <si>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</si>
  <si>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</si>
  <si>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</si>
  <si>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</si>
  <si>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</si>
  <si>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</si>
  <si>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</si>
  <si>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</si>
  <si>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</si>
  <si>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</si>
  <si>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</si>
  <si>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</si>
  <si>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</si>
  <si>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</si>
  <si>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</si>
  <si>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</si>
  <si>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</si>
  <si>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</si>
  <si>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</si>
  <si>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</si>
  <si>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</si>
  <si>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</si>
  <si>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</si>
  <si>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</si>
  <si>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</si>
  <si>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</si>
  <si>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</si>
  <si>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</si>
  <si>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</si>
  <si>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</si>
  <si>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</si>
  <si>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</si>
  <si>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</si>
  <si>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</si>
  <si>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</si>
  <si>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</si>
  <si>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</si>
  <si>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</si>
  <si>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</si>
  <si>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</si>
  <si>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</si>
  <si>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</si>
  <si>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</si>
  <si>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</si>
  <si>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</si>
  <si>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</si>
  <si>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</si>
  <si>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</si>
  <si>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</si>
  <si>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</si>
  <si>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</si>
  <si>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</si>
  <si>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</si>
  <si>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</si>
  <si>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</si>
  <si>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</si>
  <si>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</si>
  <si>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</si>
  <si>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</si>
  <si>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</si>
  <si>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</si>
  <si>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</si>
  <si>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</si>
  <si>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</si>
  <si>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</si>
  <si>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</si>
  <si>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</si>
  <si>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</si>
  <si>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</si>
  <si>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</si>
  <si>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</si>
  <si>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</si>
  <si>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</si>
  <si>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</si>
  <si>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</si>
  <si>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</si>
  <si>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</si>
  <si>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</si>
  <si>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</si>
  <si>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</si>
  <si>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</si>
  <si>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</si>
  <si>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</si>
  <si>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</si>
  <si>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</si>
  <si>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</si>
  <si>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</si>
  <si>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</si>
  <si>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</si>
  <si>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</si>
  <si>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</si>
  <si>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</si>
  <si>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</si>
  <si>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</si>
  <si>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</si>
  <si>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</si>
  <si>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</si>
  <si>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</si>
  <si>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</si>
  <si>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</si>
  <si>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</si>
  <si>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</si>
  <si>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</si>
  <si>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</si>
  <si>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</si>
  <si>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</si>
  <si>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</si>
  <si>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</si>
  <si>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</si>
  <si>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</si>
  <si>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</si>
  <si>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</si>
  <si>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</si>
  <si>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</si>
  <si>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</si>
  <si>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</si>
  <si>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</si>
  <si>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</si>
  <si>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</si>
  <si>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</si>
  <si>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</si>
  <si>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</si>
  <si>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</si>
  <si>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</si>
  <si>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</si>
  <si>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</si>
  <si>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</si>
  <si>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</si>
  <si>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</si>
  <si>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</si>
  <si>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</si>
  <si>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</si>
  <si>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</si>
  <si>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</si>
  <si>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</si>
  <si>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</si>
  <si>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</si>
  <si>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</si>
  <si>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</si>
  <si>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</si>
  <si>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</si>
  <si>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</si>
  <si>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</si>
  <si>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</si>
  <si>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</si>
  <si>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</si>
  <si>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</si>
  <si>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</si>
  <si>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</si>
  <si>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</si>
  <si>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</si>
  <si>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</si>
  <si>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</si>
  <si>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</si>
  <si>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</si>
  <si>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</si>
  <si>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</si>
  <si>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</si>
  <si>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</si>
  <si>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</si>
  <si>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</si>
  <si>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</si>
  <si>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</si>
  <si>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</si>
  <si>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</si>
  <si>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</si>
  <si>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</si>
  <si>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</si>
  <si>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</si>
  <si>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</si>
  <si>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</si>
  <si>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</si>
  <si>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</si>
  <si>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</si>
  <si>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</si>
  <si>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</si>
  <si>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</si>
  <si>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</si>
  <si>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</si>
  <si>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</si>
  <si>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</si>
  <si>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</si>
  <si>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</si>
  <si>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</si>
  <si>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</si>
  <si>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</si>
  <si>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</si>
  <si>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</si>
  <si>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</si>
  <si>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</si>
  <si>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</si>
  <si>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</si>
  <si>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</si>
  <si>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</si>
  <si>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</si>
  <si>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</si>
  <si>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</si>
  <si>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</si>
  <si>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</si>
  <si>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</si>
  <si>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</si>
  <si>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</si>
  <si>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</si>
  <si>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</si>
  <si>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</si>
  <si>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</si>
  <si>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</si>
  <si>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</si>
  <si>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</si>
  <si>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</si>
  <si>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</si>
  <si>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</si>
  <si>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</si>
  <si>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</si>
  <si>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</si>
  <si>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</si>
  <si>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</si>
  <si>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</si>
  <si>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</si>
  <si>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</si>
  <si>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</si>
  <si>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</si>
  <si>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</si>
  <si>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</si>
  <si>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</si>
  <si>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</si>
  <si>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</si>
  <si>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</si>
  <si>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</si>
  <si>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</si>
  <si>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</si>
  <si>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</si>
  <si>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</si>
  <si>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</si>
  <si>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</si>
  <si>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</si>
  <si>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</si>
  <si>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</si>
  <si>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</si>
  <si>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</si>
  <si>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</si>
  <si>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</si>
  <si>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</si>
  <si>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</si>
  <si>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</si>
  <si>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</si>
  <si>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</si>
  <si>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</si>
  <si>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</si>
  <si>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</si>
  <si>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</si>
  <si>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</si>
  <si>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</si>
  <si>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</si>
  <si>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</si>
  <si>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</si>
  <si>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</si>
  <si>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</si>
  <si>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</si>
  <si>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</si>
  <si>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</si>
  <si>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</si>
  <si>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</si>
  <si>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</si>
  <si>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</si>
  <si>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</si>
  <si>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</si>
  <si>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</si>
  <si>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</si>
  <si>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</si>
  <si>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</si>
  <si>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</si>
  <si>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</si>
  <si>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</si>
  <si>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</si>
  <si>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</si>
  <si>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</si>
  <si>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</si>
  <si>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</si>
  <si>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</si>
  <si>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</si>
  <si>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</si>
  <si>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</si>
  <si>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</si>
  <si>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</si>
  <si>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</si>
  <si>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</si>
  <si>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</si>
  <si>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</si>
  <si>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</si>
  <si>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</si>
  <si>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</si>
  <si>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</si>
  <si>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</si>
  <si>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</si>
  <si>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</si>
  <si>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</si>
  <si>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</si>
  <si>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</si>
  <si>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</si>
  <si>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</si>
  <si>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</si>
  <si>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</si>
  <si>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</si>
  <si>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</si>
  <si>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</si>
  <si>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</si>
  <si>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</si>
  <si>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</si>
  <si>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</si>
  <si>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</si>
  <si>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</si>
  <si>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</si>
  <si>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</si>
  <si>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</si>
  <si>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</si>
  <si>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</si>
  <si>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</si>
  <si>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</si>
  <si>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</si>
  <si>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</si>
  <si>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</si>
  <si>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</si>
  <si>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</si>
  <si>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</si>
  <si>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</si>
  <si>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</si>
  <si>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</si>
  <si>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</si>
  <si>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</si>
  <si>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</si>
  <si>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</si>
  <si>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</si>
  <si>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</si>
  <si>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</si>
  <si>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</si>
  <si>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</si>
  <si>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</si>
  <si>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</si>
  <si>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</si>
  <si>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</si>
  <si>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</si>
  <si>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</si>
  <si>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</si>
  <si>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</si>
  <si>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</si>
  <si>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</si>
  <si>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</si>
  <si>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</si>
  <si>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</si>
  <si>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</si>
  <si>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</si>
  <si>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</si>
  <si>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</si>
  <si>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</si>
  <si>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</si>
  <si>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</si>
  <si>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</si>
  <si>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</si>
  <si>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</si>
  <si>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</si>
  <si>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</si>
  <si>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</si>
  <si>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</si>
  <si>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</si>
  <si>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</si>
  <si>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</si>
  <si>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</si>
  <si>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</si>
  <si>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</si>
  <si>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</si>
  <si>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</si>
  <si>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</si>
  <si>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</si>
  <si>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</si>
  <si>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</si>
  <si>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</si>
  <si>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</si>
  <si>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</si>
  <si>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</si>
  <si>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</si>
  <si>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</si>
  <si>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</si>
  <si>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</si>
  <si>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</si>
  <si>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</si>
  <si>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</si>
  <si>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</si>
  <si>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</si>
  <si>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</si>
  <si>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</si>
  <si>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</si>
  <si>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</si>
  <si>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</si>
  <si>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</si>
  <si>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</si>
  <si>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</si>
  <si>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</si>
  <si>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</si>
  <si>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</si>
  <si>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</si>
  <si>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</si>
  <si>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</si>
  <si>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</si>
  <si>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</si>
  <si>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</si>
  <si>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</si>
  <si>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</si>
  <si>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</si>
  <si>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</si>
  <si>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</si>
  <si>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</si>
  <si>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</si>
  <si>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</si>
  <si>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</si>
  <si>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</si>
  <si>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</si>
  <si>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</si>
  <si>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</si>
  <si>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</si>
  <si>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</si>
  <si>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</si>
  <si>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</si>
  <si>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</si>
  <si>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</si>
  <si>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</si>
  <si>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</si>
  <si>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</si>
  <si>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</si>
  <si>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</si>
  <si>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</si>
  <si>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</si>
  <si>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</si>
  <si>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</si>
  <si>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</si>
  <si>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</si>
  <si>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</si>
  <si>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</si>
  <si>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</si>
  <si>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</si>
  <si>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</si>
  <si>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</si>
  <si>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</si>
  <si>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</si>
  <si>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</si>
  <si>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</si>
  <si>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</si>
  <si>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</si>
  <si>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</si>
  <si>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</si>
  <si>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</si>
  <si>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</si>
  <si>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</si>
  <si>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</si>
  <si>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</si>
  <si>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</si>
  <si>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</si>
  <si>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</si>
  <si>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</si>
  <si>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</si>
  <si>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</si>
  <si>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</si>
  <si>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</si>
  <si>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</si>
  <si>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</si>
  <si>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</si>
  <si>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</si>
  <si>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</si>
  <si>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</si>
  <si>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</si>
  <si>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</si>
  <si>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</si>
  <si>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</si>
  <si>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</si>
  <si>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</si>
  <si>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</si>
  <si>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</si>
  <si>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</si>
  <si>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</si>
  <si>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</si>
  <si>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</si>
  <si>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</si>
  <si>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</si>
  <si>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</si>
  <si>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</si>
  <si>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</si>
  <si>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</si>
  <si>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</si>
  <si>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</si>
  <si>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</si>
  <si>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</si>
  <si>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</si>
  <si>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</si>
  <si>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</si>
  <si>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</si>
  <si>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</si>
  <si>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</si>
  <si>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</si>
  <si>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</si>
  <si>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</si>
  <si>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</si>
  <si>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</si>
  <si>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</si>
  <si>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</si>
  <si>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</si>
  <si>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</si>
  <si>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</si>
  <si>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</si>
  <si>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</si>
  <si>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</si>
  <si>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</si>
  <si>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</si>
  <si>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</si>
  <si>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</si>
  <si>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</si>
  <si>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</si>
  <si>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</si>
  <si>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</si>
  <si>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</si>
  <si>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</si>
  <si>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</si>
  <si>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</si>
  <si>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</si>
  <si>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</si>
  <si>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</si>
  <si>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</si>
  <si>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</si>
  <si>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</si>
  <si>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</si>
  <si>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</si>
  <si>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</si>
  <si>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</si>
  <si>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</si>
  <si>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</si>
  <si>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</si>
  <si>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</si>
  <si>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</si>
  <si>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</si>
  <si>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</si>
  <si>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</si>
  <si>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</si>
  <si>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</si>
  <si>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</si>
  <si>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</si>
  <si>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</si>
  <si>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</si>
  <si>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</si>
  <si>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</si>
  <si>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</si>
  <si>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</si>
  <si>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</si>
  <si>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</si>
  <si>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</si>
  <si>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</si>
  <si>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</si>
  <si>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</si>
  <si>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</si>
  <si>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</si>
  <si>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</si>
  <si>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</si>
  <si>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</si>
  <si>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</si>
  <si>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</si>
  <si>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</si>
  <si>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</si>
  <si>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</si>
  <si>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</si>
  <si>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</si>
  <si>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</si>
  <si>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</si>
  <si>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</si>
  <si>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</si>
  <si>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</si>
  <si>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</si>
  <si>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</si>
  <si>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</si>
  <si>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</si>
  <si>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</si>
  <si>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</si>
  <si>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</si>
  <si>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</si>
  <si>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</si>
  <si>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</si>
  <si>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</si>
  <si>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</si>
  <si>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</si>
  <si>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</si>
  <si>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</si>
  <si>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</si>
  <si>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</si>
  <si>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</si>
  <si>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</si>
  <si>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</si>
  <si>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</si>
  <si>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</si>
  <si>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</si>
  <si>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</si>
  <si>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</si>
  <si>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</si>
  <si>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</si>
  <si>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</si>
  <si>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</si>
  <si>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</si>
  <si>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</si>
  <si>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</si>
  <si>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</si>
  <si>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</si>
  <si>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</si>
  <si>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</si>
  <si>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</si>
  <si>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</si>
  <si>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</si>
  <si>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</si>
  <si>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</si>
  <si>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</si>
  <si>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</si>
  <si>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</si>
  <si>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</si>
  <si>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</si>
  <si>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</si>
  <si>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</si>
  <si>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</si>
  <si>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</si>
  <si>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</si>
  <si>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</si>
  <si>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</si>
  <si>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</si>
  <si>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</si>
  <si>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</si>
  <si>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</si>
  <si>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</si>
  <si>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</si>
  <si>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</si>
  <si>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</si>
  <si>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</si>
  <si>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</si>
  <si>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</si>
  <si>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</si>
  <si>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</si>
  <si>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</si>
  <si>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</si>
  <si>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</si>
  <si>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</si>
  <si>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</si>
  <si>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</si>
  <si>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</si>
  <si>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</si>
  <si>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</si>
  <si>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</si>
  <si>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</si>
  <si>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</si>
  <si>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</si>
  <si>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</si>
  <si>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</si>
  <si>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</si>
  <si>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</si>
  <si>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</si>
  <si>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</si>
  <si>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</si>
  <si>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</si>
  <si>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</si>
  <si>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</si>
  <si>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</si>
  <si>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</si>
  <si>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</si>
  <si>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</si>
  <si>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</si>
  <si>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</si>
  <si>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</si>
  <si>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</si>
  <si>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</si>
  <si>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</si>
  <si>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</si>
  <si>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</si>
  <si>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</si>
  <si>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</si>
  <si>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</si>
  <si>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</si>
  <si>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</si>
  <si>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</si>
  <si>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</si>
  <si>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</si>
  <si>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</si>
  <si>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</si>
  <si>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</si>
  <si>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</si>
  <si>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</si>
  <si>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</si>
  <si>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</si>
  <si>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</si>
  <si>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</si>
  <si>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</si>
  <si>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</si>
  <si>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</si>
  <si>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</si>
  <si>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</si>
  <si>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</si>
  <si>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</si>
  <si>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</si>
  <si>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</si>
  <si>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</si>
  <si>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</si>
  <si>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</si>
  <si>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</si>
  <si>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</si>
  <si>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</si>
  <si>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</si>
  <si>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</si>
  <si>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</si>
  <si>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</si>
  <si>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</si>
  <si>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</si>
  <si>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</si>
  <si>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</si>
  <si>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</si>
  <si>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</si>
  <si>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</si>
  <si>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</si>
  <si>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</si>
  <si>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</si>
  <si>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</si>
  <si>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</si>
  <si>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</si>
  <si>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</si>
  <si>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</si>
  <si>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</si>
  <si>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</si>
  <si>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</si>
  <si>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</si>
  <si>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</si>
  <si>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</si>
  <si>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</si>
  <si>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</si>
  <si>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</si>
  <si>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</si>
  <si>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</si>
  <si>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</si>
  <si>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</si>
  <si>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</si>
  <si>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</si>
  <si>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</si>
  <si>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</si>
  <si>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</si>
  <si>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</si>
  <si>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</si>
  <si>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</si>
  <si>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</si>
  <si>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</si>
  <si>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</si>
  <si>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</si>
  <si>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</si>
  <si>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</si>
  <si>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</si>
  <si>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</si>
  <si>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</si>
  <si>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</si>
  <si>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</si>
  <si>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</si>
  <si>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</si>
  <si>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</si>
  <si>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</si>
  <si>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</si>
  <si>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</si>
  <si>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</si>
  <si>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</si>
  <si>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</si>
  <si>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</si>
  <si>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</si>
  <si>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</si>
  <si>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</si>
  <si>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</si>
  <si>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</si>
  <si>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</si>
  <si>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</si>
  <si>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</si>
  <si>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</si>
  <si>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</si>
  <si>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</si>
  <si>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</si>
  <si>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</si>
  <si>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</si>
  <si>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</si>
  <si>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</si>
  <si>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</si>
  <si>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</si>
  <si>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</si>
  <si>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</si>
  <si>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</si>
  <si>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</si>
  <si>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</si>
  <si>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</si>
  <si>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</si>
  <si>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</si>
  <si>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</si>
  <si>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</si>
  <si>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</si>
  <si>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</si>
  <si>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</si>
  <si>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</si>
  <si>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</si>
  <si>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</si>
  <si>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</si>
  <si>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</si>
  <si>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</si>
  <si>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</si>
  <si>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</si>
  <si>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</si>
  <si>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</si>
  <si>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</si>
  <si>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</si>
  <si>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</si>
  <si>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</si>
  <si>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</si>
  <si>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</si>
  <si>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</si>
  <si>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</si>
  <si>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</si>
  <si>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</si>
  <si>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</si>
  <si>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</si>
  <si>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</si>
  <si>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</si>
  <si>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</si>
  <si>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</si>
  <si>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</si>
  <si>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</si>
  <si>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</si>
  <si>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</si>
  <si>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</si>
  <si>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</si>
  <si>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</si>
  <si>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</si>
  <si>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</si>
  <si>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</si>
  <si>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</si>
  <si>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</si>
  <si>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</si>
  <si>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</si>
  <si>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</si>
  <si>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</si>
  <si>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</si>
  <si>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</si>
  <si>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</si>
  <si>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</si>
  <si>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</si>
  <si>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</si>
  <si>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</si>
  <si>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</si>
  <si>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</si>
  <si>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</si>
  <si>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</si>
  <si>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</si>
  <si>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</si>
  <si>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</si>
  <si>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</si>
  <si>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</si>
  <si>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</si>
  <si>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</si>
  <si>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</si>
  <si>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</si>
  <si>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</si>
  <si>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</si>
  <si>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</si>
  <si>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</si>
  <si>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</si>
  <si>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</si>
  <si>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</si>
  <si>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</si>
  <si>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</si>
  <si>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</si>
  <si>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</si>
  <si>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</si>
  <si>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</si>
  <si>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</si>
  <si>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</si>
  <si>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</si>
  <si>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</si>
  <si>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</si>
  <si>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</si>
  <si>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</si>
  <si>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</si>
  <si>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</si>
  <si>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</si>
  <si>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</si>
  <si>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</si>
  <si>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</si>
  <si>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</si>
  <si>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</si>
  <si>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</si>
  <si>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</si>
  <si>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</si>
  <si>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</si>
  <si>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</si>
  <si>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</si>
  <si>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</si>
  <si>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</si>
  <si>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</si>
  <si>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</si>
  <si>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</si>
  <si>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</si>
  <si>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</si>
  <si>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</si>
  <si>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</si>
  <si>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</si>
  <si>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</si>
  <si>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</si>
  <si>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</si>
  <si>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</si>
  <si>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</si>
  <si>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</si>
  <si>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</si>
  <si>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</si>
  <si>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</si>
  <si>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</si>
  <si>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</si>
  <si>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</si>
  <si>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</si>
  <si>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</si>
  <si>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</si>
  <si>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</si>
  <si>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</si>
  <si>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</si>
  <si>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</si>
  <si>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</si>
  <si>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</si>
  <si>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</si>
  <si>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</si>
  <si>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</si>
  <si>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</si>
  <si>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</si>
  <si>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</si>
  <si>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</si>
  <si>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</si>
  <si>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</si>
  <si>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</si>
  <si>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</si>
  <si>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</si>
  <si>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</si>
  <si>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</si>
  <si>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</si>
  <si>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</si>
  <si>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</si>
  <si>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</si>
  <si>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</si>
  <si>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</si>
  <si>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</si>
  <si>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</si>
  <si>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</si>
  <si>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</si>
  <si>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</si>
  <si>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</si>
  <si>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</si>
  <si>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</si>
  <si>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</si>
  <si>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</si>
  <si>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</si>
  <si>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</si>
  <si>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</si>
  <si>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</si>
  <si>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</si>
  <si>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</si>
  <si>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</si>
  <si>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</si>
  <si>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</si>
  <si>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</si>
  <si>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</si>
  <si>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</si>
  <si>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</si>
  <si>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</si>
  <si>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</si>
  <si>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</si>
  <si>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</si>
  <si>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</si>
  <si>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</si>
  <si>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</si>
  <si>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</si>
  <si>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</si>
  <si>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</si>
  <si>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</si>
  <si>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</si>
  <si>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</si>
  <si>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</si>
  <si>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</si>
  <si>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</si>
  <si>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</si>
  <si>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</si>
  <si>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</si>
  <si>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</si>
  <si>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</si>
  <si>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</si>
  <si>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</si>
  <si>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</si>
  <si>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</si>
  <si>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</si>
  <si>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</si>
  <si>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</si>
  <si>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</si>
  <si>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</si>
  <si>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</si>
  <si>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</si>
  <si>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</si>
  <si>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</si>
  <si>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</si>
  <si>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</si>
  <si>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</si>
  <si>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</si>
  <si>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</si>
  <si>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</si>
  <si>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</si>
  <si>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</si>
  <si>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</si>
  <si>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</si>
  <si>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</si>
  <si>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</si>
  <si>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</si>
  <si>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</si>
  <si>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</si>
  <si>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</si>
  <si>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</si>
  <si>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</si>
  <si>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</si>
  <si>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</si>
  <si>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</si>
  <si>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</si>
  <si>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</si>
  <si>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</si>
  <si>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</si>
  <si>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</si>
  <si>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</si>
  <si>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</si>
  <si>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</si>
  <si>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</si>
  <si>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</si>
  <si>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</si>
  <si>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</si>
  <si>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</si>
  <si>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</si>
  <si>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</si>
  <si>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</si>
  <si>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</si>
  <si>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</si>
  <si>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</si>
  <si>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</si>
  <si>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</si>
  <si>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</si>
  <si>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</si>
  <si>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</si>
  <si>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</si>
  <si>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</si>
  <si>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</si>
  <si>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</si>
  <si>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</si>
  <si>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</si>
  <si>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</si>
  <si>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</si>
  <si>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</si>
  <si>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</si>
  <si>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</si>
  <si>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</si>
  <si>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</si>
  <si>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</si>
  <si>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</si>
  <si>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</si>
  <si>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</si>
  <si>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</si>
  <si>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</si>
  <si>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</si>
  <si>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</si>
  <si>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</si>
  <si>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</si>
  <si>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</si>
  <si>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</si>
  <si>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</si>
  <si>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</si>
  <si>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</si>
  <si>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</si>
  <si>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</si>
  <si>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</si>
  <si>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</si>
  <si>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</si>
  <si>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</si>
  <si>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</si>
  <si>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</si>
  <si>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</si>
  <si>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</si>
  <si>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</si>
  <si>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</si>
  <si>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</si>
  <si>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</si>
  <si>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</si>
  <si>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</si>
  <si>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</si>
  <si>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</si>
  <si>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</si>
  <si>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</si>
  <si>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</si>
  <si>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</si>
  <si>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</si>
  <si>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</si>
  <si>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</si>
  <si>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</si>
  <si>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</si>
  <si>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</si>
  <si>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</si>
  <si>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</si>
  <si>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</si>
  <si>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</si>
  <si>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</si>
  <si>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</si>
  <si>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</si>
  <si>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</si>
  <si>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</si>
  <si>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</si>
  <si>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</si>
  <si>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</si>
  <si>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</si>
  <si>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</si>
  <si>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</si>
  <si>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</si>
  <si>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</si>
  <si>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</si>
  <si>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</si>
  <si>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</si>
  <si>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</si>
  <si>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</si>
  <si>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</si>
  <si>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</si>
  <si>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</si>
  <si>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</si>
  <si>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</si>
  <si>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</si>
  <si>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</si>
  <si>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</si>
  <si>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</si>
  <si>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</si>
  <si>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</si>
  <si>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</si>
  <si>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</si>
  <si>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</si>
  <si>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</si>
  <si>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</si>
  <si>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</si>
  <si>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</si>
  <si>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</si>
  <si>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</si>
  <si>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</si>
  <si>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</si>
  <si>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</si>
  <si>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</si>
  <si>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</si>
  <si>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</si>
  <si>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</si>
  <si>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</si>
  <si>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</si>
  <si>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</si>
  <si>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</si>
  <si>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</si>
  <si>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</si>
  <si>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</si>
  <si>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</si>
  <si>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</si>
  <si>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</si>
  <si>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</si>
  <si>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</si>
  <si>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</si>
  <si>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</si>
  <si>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</si>
  <si>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</si>
  <si>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</si>
  <si>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</si>
  <si>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</si>
  <si>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</si>
  <si>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</si>
  <si>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</si>
  <si>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</si>
  <si>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</si>
  <si>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</si>
  <si>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</si>
  <si>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</si>
  <si>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</si>
  <si>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</si>
  <si>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</si>
  <si>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</si>
  <si>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</si>
  <si>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</si>
  <si>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</si>
  <si>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</si>
  <si>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</si>
  <si>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</si>
  <si>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</si>
  <si>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</si>
  <si>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</si>
  <si>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</si>
  <si>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</si>
  <si>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</si>
  <si>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</si>
  <si>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</si>
  <si>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</si>
  <si>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</si>
  <si>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</si>
  <si>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</si>
  <si>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</si>
  <si>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</si>
  <si>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</si>
  <si>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</si>
  <si>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</si>
  <si>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</si>
  <si>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</si>
  <si>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</si>
  <si>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</si>
  <si>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</si>
  <si>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</si>
  <si>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</si>
  <si>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</si>
  <si>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</si>
  <si>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</si>
  <si>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</si>
  <si>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</si>
  <si>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</si>
  <si>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</si>
  <si>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</si>
  <si>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</si>
  <si>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</si>
  <si>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</si>
  <si>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</si>
  <si>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</si>
  <si>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</si>
  <si>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</si>
  <si>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</si>
  <si>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</si>
  <si>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</si>
  <si>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</si>
  <si>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</si>
  <si>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</si>
  <si>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</si>
  <si>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</si>
  <si>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</si>
  <si>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</si>
  <si>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</si>
  <si>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</si>
  <si>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</si>
  <si>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</si>
  <si>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</si>
  <si>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</si>
  <si>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</si>
  <si>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</si>
  <si>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</si>
  <si>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</si>
  <si>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</si>
  <si>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</si>
  <si>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</si>
  <si>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</si>
  <si>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</si>
  <si>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</si>
  <si>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</si>
  <si>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</si>
  <si>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</si>
  <si>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</si>
  <si>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</si>
  <si>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</si>
  <si>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</si>
  <si>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</si>
  <si>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</si>
  <si>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</si>
  <si>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</si>
  <si>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</si>
  <si>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</si>
  <si>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</si>
  <si>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</si>
  <si>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</si>
  <si>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</si>
  <si>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</si>
  <si>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</si>
  <si>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</si>
  <si>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</si>
  <si>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</si>
  <si>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</si>
  <si>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</si>
  <si>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</si>
  <si>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</si>
  <si>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</si>
  <si>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</si>
  <si>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</si>
  <si>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</si>
  <si>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</si>
  <si>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</si>
  <si>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</si>
  <si>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</si>
  <si>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</si>
  <si>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</si>
  <si>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</si>
  <si>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</si>
  <si>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</si>
  <si>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</si>
  <si>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</si>
  <si>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</si>
  <si>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</si>
  <si>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</si>
  <si>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</si>
  <si>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</si>
  <si>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</si>
  <si>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</si>
  <si>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</si>
  <si>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</si>
  <si>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</si>
  <si>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</si>
  <si>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</si>
  <si>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</si>
  <si>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</si>
  <si>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</si>
  <si>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</si>
  <si>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</si>
  <si>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</si>
  <si>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</si>
  <si>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</si>
  <si>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</si>
  <si>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</si>
  <si>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</si>
  <si>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</si>
  <si>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</si>
  <si>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</si>
  <si>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</si>
  <si>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</si>
  <si>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</si>
  <si>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</si>
  <si>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</si>
  <si>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</si>
  <si>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</si>
  <si>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</si>
  <si>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</si>
  <si>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</si>
  <si>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</si>
  <si>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</si>
  <si>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</si>
  <si>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</si>
  <si>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</si>
  <si>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</si>
  <si>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</si>
  <si>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</si>
  <si>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</si>
  <si>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</si>
  <si>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</si>
  <si>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</si>
  <si>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</si>
  <si>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</si>
  <si>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</si>
  <si>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</si>
  <si>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</si>
  <si>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</si>
  <si>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</si>
  <si>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</si>
  <si>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</si>
  <si>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</si>
  <si>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</si>
  <si>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</si>
  <si>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</si>
  <si>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</si>
  <si>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</si>
  <si>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</si>
  <si>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</si>
  <si>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</si>
  <si>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</si>
  <si>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</si>
  <si>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</si>
  <si>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</si>
  <si>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</si>
  <si>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</si>
  <si>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</si>
  <si>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</si>
  <si>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</si>
  <si>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</si>
  <si>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</si>
  <si>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</si>
  <si>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</si>
  <si>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</si>
  <si>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</si>
  <si>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</si>
  <si>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</si>
  <si>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</si>
  <si>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</si>
  <si>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</si>
  <si>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</si>
  <si>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</si>
  <si>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</si>
  <si>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</si>
  <si>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</si>
  <si>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</si>
  <si>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</si>
  <si>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</si>
  <si>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</si>
  <si>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</si>
  <si>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</si>
  <si>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</si>
  <si>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</si>
  <si>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</si>
  <si>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</si>
  <si>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</si>
  <si>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</si>
  <si>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</si>
  <si>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</si>
  <si>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</si>
  <si>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</si>
  <si>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</si>
  <si>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</si>
  <si>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</si>
  <si>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</si>
  <si>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</si>
  <si>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</si>
  <si>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</si>
  <si>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</si>
  <si>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</si>
  <si>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</si>
  <si>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</si>
  <si>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</si>
  <si>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</si>
  <si>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</si>
  <si>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</si>
  <si>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</si>
  <si>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</si>
  <si>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</si>
  <si>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</si>
  <si>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</si>
  <si>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</si>
  <si>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</si>
  <si>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</si>
  <si>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</si>
  <si>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</si>
  <si>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</si>
  <si>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</si>
  <si>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</si>
  <si>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</si>
  <si>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</si>
  <si>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</si>
  <si>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</si>
  <si>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</si>
  <si>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</si>
  <si>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</si>
  <si>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</si>
  <si>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</si>
  <si>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</si>
  <si>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</si>
  <si>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</si>
  <si>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</si>
  <si>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</si>
  <si>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</si>
  <si>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</si>
  <si>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</si>
  <si>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</si>
  <si>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</si>
  <si>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</si>
  <si>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</si>
  <si>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</si>
  <si>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</si>
  <si>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</si>
  <si>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</si>
  <si>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</si>
  <si>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</si>
  <si>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</si>
  <si>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</si>
  <si>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</si>
  <si>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</si>
  <si>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</si>
  <si>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</si>
  <si>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</si>
  <si>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</si>
  <si>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</si>
  <si>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</si>
  <si>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</si>
  <si>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</si>
  <si>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</si>
  <si>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</si>
  <si>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</si>
  <si>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</si>
  <si>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</si>
  <si>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</si>
  <si>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</si>
  <si>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</si>
  <si>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</si>
  <si>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</si>
  <si>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</si>
  <si>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</si>
  <si>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</si>
  <si>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</si>
  <si>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</si>
  <si>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</si>
  <si>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</si>
  <si>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</si>
  <si>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</si>
  <si>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</si>
  <si>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</si>
  <si>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</si>
  <si>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</si>
  <si>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</si>
  <si>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</si>
  <si>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</si>
  <si>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</si>
  <si>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</si>
  <si>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</si>
  <si>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</si>
  <si>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</si>
  <si>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</si>
  <si>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</si>
  <si>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</si>
  <si>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</si>
  <si>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</si>
  <si>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</si>
  <si>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</si>
  <si>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</si>
  <si>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</si>
  <si>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</si>
  <si>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</si>
  <si>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</si>
  <si>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</si>
  <si>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</si>
  <si>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</si>
  <si>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</si>
  <si>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</si>
  <si>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</si>
  <si>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</si>
  <si>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</si>
  <si>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</si>
  <si>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</si>
  <si>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</si>
  <si>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</si>
  <si>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</si>
  <si>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</si>
  <si>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</si>
  <si>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</si>
  <si>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</si>
  <si>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</si>
  <si>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</si>
  <si>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</si>
  <si>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</si>
  <si>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</si>
  <si>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</si>
  <si>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</si>
  <si>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</si>
  <si>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</si>
  <si>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</si>
  <si>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</si>
  <si>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</si>
  <si>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</si>
  <si>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</si>
  <si>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</si>
  <si>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</si>
  <si>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</si>
  <si>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</si>
  <si>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</si>
  <si>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</si>
  <si>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</si>
  <si>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</si>
  <si>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</si>
  <si>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</si>
  <si>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</si>
  <si>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</si>
  <si>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</si>
  <si>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</si>
  <si>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</si>
  <si>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</si>
  <si>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</si>
  <si>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</si>
  <si>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</si>
  <si>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</si>
  <si>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</si>
  <si>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</si>
  <si>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</si>
  <si>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</si>
  <si>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</si>
  <si>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</si>
  <si>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</si>
  <si>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</si>
  <si>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</si>
  <si>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</si>
  <si>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</si>
  <si>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</si>
  <si>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</si>
  <si>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</si>
  <si>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</si>
  <si>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</si>
  <si>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</si>
  <si>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</si>
  <si>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</si>
  <si>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</si>
  <si>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</si>
  <si>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</si>
  <si>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</si>
  <si>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</si>
  <si>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</si>
  <si>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</si>
  <si>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</si>
  <si>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</si>
  <si>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</si>
  <si>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</si>
  <si>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</si>
  <si>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</si>
  <si>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</si>
  <si>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</si>
  <si>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</si>
  <si>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</si>
  <si>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</si>
  <si>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</si>
  <si>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</si>
  <si>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</si>
  <si>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</si>
  <si>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</si>
  <si>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</si>
  <si>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</si>
  <si>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</si>
  <si>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</si>
  <si>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</si>
  <si>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</si>
  <si>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</si>
  <si>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</si>
  <si>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</si>
  <si>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</si>
  <si>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</si>
  <si>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</si>
  <si>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</si>
  <si>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</si>
  <si>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</si>
  <si>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</si>
  <si>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</si>
  <si>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</si>
  <si>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</si>
  <si>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</si>
  <si>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</si>
  <si>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</si>
  <si>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</si>
  <si>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</si>
  <si>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</si>
  <si>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</si>
  <si>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</si>
  <si>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</si>
  <si>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</si>
  <si>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</si>
  <si>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</si>
  <si>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</si>
  <si>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</si>
  <si>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</si>
  <si>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</si>
  <si>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</si>
  <si>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</si>
  <si>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</si>
  <si>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</si>
  <si>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</si>
  <si>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</si>
  <si>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</si>
  <si>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</si>
  <si>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</si>
  <si>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</si>
  <si>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</si>
  <si>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</si>
  <si>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</si>
  <si>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</si>
  <si>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</si>
  <si>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</si>
  <si>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</si>
  <si>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</si>
  <si>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</si>
  <si>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</si>
  <si>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</si>
  <si>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</si>
  <si>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</si>
  <si>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</si>
  <si>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</si>
  <si>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</si>
  <si>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</si>
  <si>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</si>
  <si>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</si>
  <si>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</si>
  <si>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</si>
  <si>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</si>
  <si>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</si>
  <si>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</si>
  <si>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</si>
  <si>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</si>
  <si>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</si>
  <si>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</si>
  <si>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</si>
  <si>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</si>
  <si>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</si>
  <si>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</si>
  <si>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</si>
  <si>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</si>
  <si>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</si>
  <si>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</si>
  <si>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</si>
  <si>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</si>
  <si>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</si>
  <si>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</si>
  <si>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</si>
  <si>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</si>
  <si>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</si>
  <si>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</si>
  <si>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</si>
  <si>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</si>
  <si>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</si>
  <si>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</si>
  <si>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</si>
  <si>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</si>
  <si>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</si>
  <si>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</si>
  <si>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</si>
  <si>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</si>
  <si>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</si>
  <si>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</si>
  <si>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</si>
  <si>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</si>
  <si>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</si>
  <si>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</si>
  <si>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</si>
  <si>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</si>
  <si>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</si>
  <si>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</si>
  <si>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</si>
  <si>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</si>
  <si>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</si>
  <si>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</si>
  <si>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</si>
  <si>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</si>
  <si>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</si>
  <si>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</si>
  <si>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</si>
  <si>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</si>
  <si>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</si>
  <si>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</si>
  <si>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</si>
  <si>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</si>
  <si>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</si>
  <si>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</si>
  <si>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</si>
  <si>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</si>
  <si>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</si>
  <si>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</si>
  <si>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</si>
  <si>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</si>
  <si>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</si>
  <si>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</si>
  <si>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</si>
  <si>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</si>
  <si>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</si>
  <si>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</si>
  <si>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</si>
  <si>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</si>
  <si>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</si>
  <si>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</si>
  <si>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</si>
  <si>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</si>
  <si>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</si>
  <si>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</si>
  <si>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</si>
  <si>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</si>
  <si>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</si>
  <si>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</si>
  <si>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</si>
  <si>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</si>
  <si>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</si>
  <si>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</si>
  <si>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</si>
  <si>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</si>
  <si>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</si>
  <si>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</si>
  <si>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</si>
  <si>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</si>
  <si>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</si>
  <si>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</si>
  <si>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</si>
  <si>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</si>
  <si>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</si>
  <si>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</si>
  <si>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</si>
  <si>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</si>
  <si>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</si>
  <si>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</si>
  <si>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</si>
  <si>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</si>
  <si>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</si>
  <si>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</si>
  <si>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</si>
  <si>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</si>
  <si>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</si>
  <si>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</si>
  <si>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</si>
  <si>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</si>
  <si>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</si>
  <si>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</si>
  <si>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</si>
  <si>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</si>
  <si>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</si>
  <si>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</si>
  <si>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</si>
  <si>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</si>
  <si>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</si>
  <si>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</si>
  <si>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</si>
  <si>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</si>
  <si>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</si>
  <si>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</si>
  <si>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</si>
  <si>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</si>
  <si>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</si>
  <si>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</si>
  <si>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</si>
  <si>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</si>
  <si>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</si>
  <si>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</si>
  <si>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</si>
  <si>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</si>
  <si>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</si>
  <si>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</si>
  <si>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</si>
  <si>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</si>
  <si>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</si>
  <si>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</si>
  <si>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</si>
  <si>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</si>
  <si>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</si>
  <si>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</si>
  <si>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</si>
  <si>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</si>
  <si>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</si>
  <si>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</si>
  <si>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</si>
  <si>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</si>
  <si>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</si>
  <si>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</si>
  <si>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</si>
  <si>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</si>
  <si>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</si>
  <si>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</si>
  <si>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</si>
  <si>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</si>
  <si>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</si>
  <si>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</si>
  <si>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</si>
  <si>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</si>
  <si>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</si>
  <si>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</si>
  <si>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</si>
  <si>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</si>
  <si>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</si>
  <si>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</si>
  <si>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</si>
  <si>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</si>
  <si>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</si>
  <si>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</si>
  <si>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</si>
  <si>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</si>
  <si>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</si>
  <si>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</si>
  <si>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</si>
  <si>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</si>
  <si>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</si>
  <si>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</si>
  <si>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</si>
  <si>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</si>
  <si>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</si>
  <si>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</si>
  <si>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</si>
  <si>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</si>
  <si>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</si>
  <si>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</si>
  <si>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</si>
  <si>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</si>
  <si>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</si>
  <si>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</si>
  <si>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</si>
  <si>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</si>
  <si>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</si>
  <si>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</si>
  <si>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</si>
  <si>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</si>
  <si>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</si>
  <si>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</si>
  <si>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</si>
  <si>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</si>
  <si>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</si>
  <si>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</si>
  <si>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</si>
  <si>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</si>
  <si>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</si>
  <si>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</si>
  <si>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</si>
  <si>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</si>
  <si>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</si>
  <si>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</si>
  <si>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</si>
  <si>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</si>
  <si>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</si>
  <si>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</si>
  <si>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</si>
  <si>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</si>
  <si>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</si>
  <si>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</si>
  <si>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</si>
  <si>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</si>
  <si>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</si>
  <si>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</si>
  <si>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</si>
  <si>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</si>
  <si>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</si>
  <si>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</si>
  <si>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</si>
  <si>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</si>
  <si>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</si>
  <si>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</si>
  <si>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</si>
  <si>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</si>
  <si>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</si>
  <si>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</si>
  <si>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</si>
  <si>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</si>
  <si>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</si>
  <si>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</si>
  <si>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</si>
  <si>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</si>
  <si>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</si>
  <si>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</si>
  <si>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</si>
  <si>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</si>
  <si>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</si>
  <si>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</si>
  <si>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</si>
  <si>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</si>
  <si>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</si>
  <si>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</si>
  <si>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</si>
  <si>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</si>
  <si>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</si>
  <si>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</si>
  <si>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</si>
  <si>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</si>
  <si>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</si>
  <si>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</si>
  <si>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</si>
  <si>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</si>
  <si>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</si>
  <si>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</si>
  <si>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</si>
  <si>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</si>
  <si>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</si>
  <si>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</si>
  <si>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</si>
  <si>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</si>
  <si>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</si>
  <si>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</si>
  <si>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</si>
  <si>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</si>
  <si>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</si>
  <si>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</si>
  <si>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</si>
  <si>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</si>
  <si>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</si>
  <si>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</si>
  <si>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</si>
  <si>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</si>
  <si>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</si>
  <si>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</si>
  <si>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</si>
  <si>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</si>
  <si>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</si>
  <si>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</si>
  <si>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</si>
  <si>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</si>
  <si>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</si>
  <si>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</si>
  <si>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</si>
  <si>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</si>
  <si>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</si>
  <si>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</si>
  <si>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</si>
  <si>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</si>
  <si>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</si>
  <si>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</si>
  <si>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</si>
  <si>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</si>
  <si>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</si>
  <si>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</si>
  <si>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</si>
  <si>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</si>
  <si>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</si>
  <si>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</si>
  <si>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</si>
  <si>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</si>
  <si>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</si>
  <si>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</si>
  <si>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</si>
  <si>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</si>
  <si>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</si>
  <si>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</si>
  <si>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</si>
  <si>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</si>
  <si>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</si>
  <si>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</si>
  <si>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</si>
  <si>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</si>
  <si>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</si>
  <si>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</si>
  <si>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</si>
  <si>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</si>
  <si>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</si>
  <si>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</si>
  <si>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</si>
  <si>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</si>
  <si>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</si>
  <si>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</si>
  <si>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</si>
  <si>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</si>
  <si>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</si>
  <si>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</si>
  <si>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</si>
  <si>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</si>
  <si>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</si>
  <si>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</si>
  <si>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</si>
  <si>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</si>
  <si>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</si>
  <si>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</si>
  <si>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</si>
  <si>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</si>
  <si>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</si>
  <si>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</si>
  <si>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</si>
  <si>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</si>
  <si>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</si>
  <si>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</si>
  <si>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</si>
  <si>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</si>
  <si>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</si>
  <si>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</si>
  <si>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</si>
  <si>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</si>
  <si>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</si>
  <si>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</si>
  <si>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</si>
  <si>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</si>
  <si>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</si>
  <si>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</si>
  <si>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</si>
  <si>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</si>
  <si>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</si>
  <si>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</si>
  <si>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</si>
  <si>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</si>
  <si>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</si>
  <si>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</si>
  <si>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</si>
  <si>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</si>
  <si>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</si>
  <si>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</si>
  <si>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</si>
  <si>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</si>
  <si>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</si>
  <si>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</si>
  <si>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</si>
  <si>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</si>
  <si>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</si>
  <si>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</si>
  <si>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</si>
  <si>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</si>
  <si>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</si>
  <si>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</si>
  <si>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</si>
  <si>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</si>
  <si>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</si>
  <si>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</si>
  <si>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</si>
  <si>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</si>
  <si>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</si>
  <si>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</si>
  <si>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</si>
  <si>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</si>
  <si>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</si>
  <si>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</si>
  <si>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</si>
  <si>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</si>
  <si>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</si>
  <si>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</si>
  <si>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</si>
  <si>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</si>
  <si>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</si>
  <si>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</si>
  <si>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</si>
  <si>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</si>
  <si>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</si>
  <si>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</si>
  <si>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</si>
  <si>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</si>
  <si>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</si>
  <si>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</si>
  <si>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</si>
  <si>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</si>
  <si>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</si>
  <si>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</si>
  <si>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</si>
  <si>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</si>
  <si>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</si>
  <si>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</si>
  <si>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</si>
  <si>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</si>
  <si>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</si>
  <si>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</si>
  <si>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</si>
  <si>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</si>
  <si>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</si>
  <si>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</si>
  <si>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</si>
  <si>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</si>
  <si>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</si>
  <si>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</si>
  <si>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</si>
  <si>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</si>
  <si>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</si>
  <si>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</si>
  <si>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</si>
  <si>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</si>
  <si>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</si>
  <si>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</si>
  <si>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</si>
  <si>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</si>
  <si>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</si>
  <si>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</si>
  <si>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</si>
  <si>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</si>
  <si>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</si>
  <si>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</si>
  <si>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</si>
  <si>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</si>
  <si>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</si>
  <si>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</si>
  <si>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</si>
  <si>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</si>
  <si>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</si>
  <si>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</si>
  <si>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</si>
  <si>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</si>
  <si>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</si>
  <si>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</si>
  <si>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</si>
  <si>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</si>
  <si>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</si>
  <si>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</si>
  <si>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</si>
  <si>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</si>
  <si>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</si>
  <si>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</si>
  <si>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</si>
  <si>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</si>
  <si>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</si>
  <si>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</si>
  <si>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</si>
  <si>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</si>
  <si>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</si>
  <si>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</si>
  <si>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</si>
  <si>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</si>
  <si>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</si>
  <si>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</si>
  <si>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</si>
  <si>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</si>
  <si>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</si>
  <si>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</si>
  <si>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</si>
  <si>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</si>
  <si>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</si>
  <si>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</si>
  <si>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</si>
  <si>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</si>
  <si>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</si>
  <si>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</si>
  <si>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</si>
  <si>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</si>
  <si>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</si>
  <si>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</si>
  <si>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</si>
  <si>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</si>
  <si>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</si>
  <si>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</si>
  <si>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</si>
  <si>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</si>
  <si>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</si>
  <si>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</si>
  <si>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</si>
  <si>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</si>
  <si>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</si>
  <si>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</si>
  <si>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</si>
  <si>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</si>
  <si>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</si>
  <si>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</si>
  <si>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</si>
  <si>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</si>
  <si>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</si>
  <si>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</si>
  <si>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</si>
  <si>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</si>
  <si>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</si>
  <si>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</si>
  <si>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</si>
  <si>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</si>
  <si>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</si>
  <si>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</si>
  <si>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</si>
  <si>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</si>
  <si>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</si>
  <si>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</si>
  <si>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</si>
  <si>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</si>
  <si>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</si>
  <si>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</si>
  <si>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</si>
  <si>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</si>
  <si>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</si>
  <si>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</si>
  <si>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</si>
  <si>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</si>
  <si>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</si>
  <si>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</si>
  <si>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</si>
  <si>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</si>
  <si>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</si>
  <si>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</si>
  <si>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</si>
  <si>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</si>
  <si>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</si>
  <si>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</si>
  <si>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</si>
  <si>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</si>
  <si>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</si>
  <si>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</si>
  <si>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</si>
  <si>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</si>
  <si>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</si>
  <si>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</si>
  <si>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</si>
  <si>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</si>
  <si>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</si>
  <si>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</si>
  <si>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</si>
  <si>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</si>
  <si>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</si>
  <si>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</si>
  <si>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</si>
  <si>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</si>
  <si>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</si>
  <si>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</si>
  <si>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</si>
  <si>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</si>
  <si>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</si>
  <si>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</si>
  <si>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</si>
  <si>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</si>
  <si>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</si>
  <si>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</si>
  <si>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</si>
  <si>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</si>
  <si>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</si>
  <si>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</si>
  <si>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</si>
  <si>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</si>
  <si>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</si>
  <si>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</si>
  <si>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</si>
  <si>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</si>
  <si>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</si>
  <si>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</si>
  <si>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</si>
  <si>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</si>
  <si>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</si>
  <si>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</si>
  <si>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</si>
  <si>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</si>
  <si>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</si>
  <si>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</si>
  <si>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</si>
  <si>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</si>
  <si>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</si>
  <si>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</si>
  <si>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</si>
  <si>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</si>
  <si>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</si>
  <si>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</si>
  <si>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</si>
  <si>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</si>
  <si>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</si>
  <si>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</si>
  <si>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</si>
  <si>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</si>
  <si>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</si>
  <si>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</si>
  <si>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</si>
  <si>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</si>
  <si>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</si>
  <si>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</si>
  <si>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</si>
  <si>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</si>
  <si>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</si>
  <si>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</si>
  <si>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</si>
  <si>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</si>
  <si>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</si>
  <si>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</si>
  <si>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</si>
  <si>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</si>
  <si>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</si>
  <si>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</si>
  <si>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</si>
  <si>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</si>
  <si>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</si>
  <si>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</si>
  <si>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</si>
  <si>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</si>
  <si>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</si>
  <si>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</si>
  <si>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</si>
  <si>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</si>
  <si>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</si>
  <si>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</si>
  <si>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</si>
  <si>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</si>
  <si>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</si>
  <si>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</si>
  <si>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</si>
  <si>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</si>
  <si>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</si>
  <si>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</si>
  <si>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</si>
  <si>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</si>
  <si>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</si>
  <si>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</si>
  <si>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</si>
  <si>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</si>
  <si>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</si>
  <si>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</si>
  <si>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</si>
  <si>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</si>
  <si>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</si>
  <si>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</si>
  <si>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</si>
  <si>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</si>
  <si>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</si>
  <si>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</si>
  <si>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</si>
  <si>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</si>
  <si>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</si>
  <si>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</si>
  <si>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</si>
  <si>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</si>
  <si>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</si>
  <si>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</si>
  <si>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</si>
  <si>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</si>
  <si>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</si>
  <si>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</si>
  <si>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</si>
  <si>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</si>
  <si>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</si>
  <si>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</si>
  <si>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</si>
  <si>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</si>
  <si>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</si>
  <si>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</si>
  <si>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</si>
  <si>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</si>
  <si>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</si>
  <si>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</si>
  <si>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</si>
  <si>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</si>
  <si>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</si>
  <si>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</si>
  <si>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</si>
  <si>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</si>
  <si>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</si>
  <si>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</si>
  <si>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</si>
  <si>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</si>
  <si>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</si>
  <si>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</si>
  <si>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</si>
  <si>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</si>
  <si>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</si>
  <si>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</si>
  <si>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</si>
  <si>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</si>
  <si>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</si>
  <si>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</si>
  <si>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</si>
  <si>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</si>
  <si>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</si>
  <si>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</si>
  <si>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</si>
  <si>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</si>
  <si>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</si>
  <si>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</si>
  <si>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</si>
  <si>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</si>
  <si>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</si>
  <si>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</si>
  <si>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</si>
  <si>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</si>
  <si>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</si>
  <si>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</si>
  <si>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</si>
  <si>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</si>
  <si>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</si>
  <si>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</si>
  <si>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</si>
  <si>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</si>
  <si>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</si>
  <si>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</si>
  <si>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</si>
  <si>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</si>
  <si>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</si>
  <si>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</si>
  <si>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</si>
  <si>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</si>
  <si>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</si>
  <si>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</si>
  <si>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</si>
  <si>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</si>
  <si>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</si>
  <si>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</si>
  <si>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</si>
  <si>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</si>
  <si>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</si>
  <si>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</si>
  <si>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</si>
  <si>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</si>
  <si>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</si>
  <si>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</si>
  <si>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</si>
  <si>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</si>
  <si>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</si>
  <si>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</si>
  <si>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</si>
  <si>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</si>
  <si>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</si>
  <si>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</si>
  <si>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</si>
  <si>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</si>
  <si>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</si>
  <si>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</si>
  <si>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</si>
  <si>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</si>
  <si>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</si>
  <si>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</si>
  <si>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</si>
  <si>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</si>
  <si>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</si>
  <si>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</si>
  <si>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</si>
  <si>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</si>
  <si>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</si>
  <si>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</si>
  <si>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</si>
  <si>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</si>
  <si>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</si>
  <si>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</si>
  <si>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</si>
  <si>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</si>
  <si>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</si>
  <si>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</si>
  <si>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</si>
  <si>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</si>
  <si>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</si>
  <si>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</si>
  <si>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</si>
  <si>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</si>
  <si>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</si>
  <si>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</si>
  <si>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</si>
  <si>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</si>
  <si>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</si>
  <si>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</si>
  <si>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</si>
  <si>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</si>
  <si>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</si>
  <si>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</si>
  <si>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</si>
  <si>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</si>
  <si>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</si>
  <si>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</si>
  <si>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</si>
  <si>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</si>
  <si>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</si>
  <si>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</si>
  <si>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</si>
  <si>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</si>
  <si>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</si>
  <si>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</si>
  <si>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</si>
  <si>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</si>
  <si>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</si>
  <si>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</si>
  <si>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</si>
  <si>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</si>
  <si>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</si>
  <si>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</si>
  <si>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</si>
  <si>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</si>
  <si>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</si>
  <si>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</si>
  <si>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</si>
  <si>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</si>
  <si>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</si>
  <si>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</si>
  <si>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</si>
  <si>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</si>
  <si>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</si>
  <si>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</si>
  <si>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</si>
  <si>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</si>
  <si>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</si>
  <si>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</si>
  <si>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</si>
  <si>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</si>
  <si>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</si>
  <si>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</si>
  <si>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</si>
  <si>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</si>
  <si>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</si>
  <si>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</si>
  <si>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</si>
  <si>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</si>
  <si>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</si>
  <si>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</si>
  <si>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</si>
  <si>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</si>
  <si>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</si>
  <si>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</si>
  <si>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</si>
  <si>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</si>
  <si>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</si>
  <si>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</si>
  <si>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</si>
  <si>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</si>
  <si>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</si>
  <si>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</si>
  <si>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</si>
  <si>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</si>
  <si>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</si>
  <si>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</si>
  <si>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</si>
  <si>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</si>
  <si>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</si>
  <si>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</si>
  <si>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</si>
  <si>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</si>
  <si>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</si>
  <si>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</si>
  <si>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</si>
  <si>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</si>
  <si>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</si>
  <si>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</si>
  <si>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</si>
  <si>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</si>
  <si>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</si>
  <si>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</si>
  <si>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</si>
  <si>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</si>
  <si>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</si>
  <si>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</si>
  <si>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</si>
  <si>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</si>
  <si>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</si>
  <si>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</si>
  <si>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</si>
  <si>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</si>
  <si>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</si>
  <si>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</si>
  <si>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</si>
  <si>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</si>
  <si>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</si>
  <si>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</si>
  <si>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</si>
  <si>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</si>
  <si>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</si>
  <si>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</si>
  <si>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</si>
  <si>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</si>
  <si>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</si>
  <si>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</si>
  <si>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</si>
  <si>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</si>
  <si>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</si>
  <si>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</si>
  <si>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</si>
  <si>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</si>
  <si>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</si>
  <si>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</si>
  <si>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</si>
  <si>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</si>
  <si>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</si>
  <si>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</si>
  <si>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</si>
  <si>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</si>
  <si>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</si>
  <si>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</si>
  <si>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</si>
  <si>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</si>
  <si>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</si>
  <si>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</si>
  <si>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</si>
  <si>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</si>
  <si>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</si>
  <si>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</si>
  <si>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</si>
  <si>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</si>
  <si>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</si>
  <si>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</si>
  <si>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</si>
  <si>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</si>
  <si>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</si>
  <si>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</si>
  <si>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</si>
  <si>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</si>
  <si>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</si>
  <si>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</si>
  <si>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</si>
  <si>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</si>
  <si>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</si>
  <si>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</si>
  <si>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</si>
  <si>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</si>
  <si>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</si>
  <si>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</si>
  <si>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</si>
  <si>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</si>
  <si>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</si>
  <si>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</si>
  <si>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</si>
  <si>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</si>
  <si>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</si>
  <si>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</si>
  <si>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</si>
  <si>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</si>
  <si>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</si>
  <si>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</si>
  <si>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</si>
  <si>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</si>
  <si>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</si>
  <si>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</si>
  <si>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</si>
  <si>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</si>
  <si>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</si>
  <si>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</si>
  <si>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</si>
  <si>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</si>
  <si>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</si>
  <si>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</si>
  <si>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</si>
  <si>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</si>
  <si>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</si>
  <si>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</si>
  <si>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</si>
  <si>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</si>
  <si>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</si>
  <si>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</si>
  <si>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</si>
  <si>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</si>
  <si>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</si>
  <si>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</si>
  <si>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</si>
  <si>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</si>
  <si>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</si>
  <si>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</si>
  <si>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</si>
  <si>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</si>
  <si>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</si>
  <si>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</si>
  <si>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</si>
  <si>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</si>
  <si>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</si>
  <si>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</si>
  <si>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</si>
  <si>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</si>
  <si>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</si>
  <si>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</si>
  <si>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</si>
  <si>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</si>
  <si>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</si>
  <si>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</si>
  <si>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</si>
  <si>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</si>
  <si>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</si>
  <si>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</si>
  <si>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</si>
  <si>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</si>
  <si>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</si>
  <si>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</si>
  <si>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</si>
  <si>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</si>
  <si>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</si>
  <si>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</si>
  <si>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</si>
  <si>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</si>
  <si>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</si>
  <si>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</si>
  <si>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</si>
  <si>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</si>
  <si>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</si>
  <si>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</si>
  <si>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</si>
  <si>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</si>
  <si>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</si>
  <si>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</si>
  <si>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</si>
  <si>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</si>
  <si>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</si>
  <si>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</si>
  <si>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</si>
  <si>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</si>
  <si>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</si>
  <si>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</si>
  <si>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</si>
  <si>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</si>
  <si>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</si>
  <si>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</si>
  <si>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</si>
  <si>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</si>
  <si>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</si>
  <si>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</si>
  <si>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</si>
  <si>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</si>
  <si>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</si>
  <si>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</si>
  <si>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</si>
  <si>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</si>
  <si>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</si>
  <si>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</si>
  <si>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</si>
  <si>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</si>
  <si>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</si>
  <si>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</si>
  <si>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</si>
  <si>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</si>
  <si>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</si>
  <si>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</si>
  <si>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</si>
  <si>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</si>
  <si>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</si>
  <si>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</si>
  <si>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</si>
  <si>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</si>
  <si>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</si>
  <si>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</si>
  <si>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</si>
  <si>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</si>
  <si>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</si>
  <si>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</si>
  <si>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</si>
  <si>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</si>
  <si>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</si>
  <si>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</si>
  <si>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</si>
  <si>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</si>
  <si>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</si>
  <si>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</si>
  <si>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</si>
  <si>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</si>
  <si>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</si>
  <si>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</si>
  <si>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</si>
  <si>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</si>
  <si>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</si>
  <si>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</si>
  <si>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</si>
  <si>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</si>
  <si>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</si>
  <si>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</si>
  <si>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</si>
  <si>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</si>
  <si>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</si>
  <si>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</si>
  <si>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</si>
  <si>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</si>
  <si>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</si>
  <si>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</si>
  <si>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</si>
  <si>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</si>
  <si>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</si>
  <si>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</si>
  <si>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</si>
  <si>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</si>
  <si>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</si>
  <si>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</si>
  <si>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</si>
  <si>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</si>
  <si>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</si>
  <si>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</si>
  <si>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</si>
  <si>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</si>
  <si>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</si>
  <si>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</si>
  <si>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</si>
  <si>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</si>
  <si>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</si>
  <si>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</si>
  <si>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</si>
  <si>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</si>
  <si>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</si>
  <si>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</si>
  <si>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</si>
  <si>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</si>
  <si>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</si>
  <si>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</si>
  <si>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</si>
  <si>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</si>
  <si>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</si>
  <si>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</si>
  <si>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</si>
  <si>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</si>
  <si>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</si>
  <si>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</si>
  <si>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</si>
  <si>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</si>
  <si>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</si>
  <si>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</si>
  <si>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</si>
  <si>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</si>
  <si>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</si>
  <si>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</si>
  <si>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</si>
  <si>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</si>
  <si>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</si>
  <si>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</si>
  <si>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</si>
  <si>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</si>
  <si>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</si>
  <si>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</si>
  <si>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</si>
  <si>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</si>
  <si>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</si>
  <si>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</si>
  <si>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</si>
  <si>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</si>
  <si>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</si>
  <si>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</si>
  <si>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</si>
  <si>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</si>
  <si>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</si>
  <si>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</si>
  <si>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</si>
  <si>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</si>
  <si>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</si>
  <si>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</si>
  <si>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</si>
  <si>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</si>
  <si>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</si>
  <si>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</si>
  <si>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</si>
  <si>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</si>
  <si>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</si>
  <si>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</si>
  <si>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</si>
  <si>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</si>
  <si>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</si>
  <si>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</si>
  <si>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</si>
  <si>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</si>
  <si>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</si>
  <si>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</si>
  <si>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</si>
  <si>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</si>
  <si>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</si>
  <si>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</si>
  <si>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</si>
  <si>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</si>
  <si>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</si>
  <si>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</si>
  <si>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</si>
  <si>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</si>
  <si>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</si>
  <si>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</si>
  <si>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</si>
  <si>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</si>
  <si>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</si>
  <si>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</si>
  <si>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</si>
  <si>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</si>
  <si>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</si>
  <si>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</si>
  <si>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</si>
  <si>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</si>
  <si>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</si>
  <si>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</si>
  <si>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</si>
  <si>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</si>
  <si>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</si>
  <si>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</si>
  <si>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</si>
  <si>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</si>
  <si>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</si>
  <si>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</si>
  <si>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</si>
  <si>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</si>
  <si>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</si>
  <si>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</si>
  <si>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</si>
  <si>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</si>
  <si>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</si>
  <si>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</si>
  <si>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</si>
  <si>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</si>
  <si>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</si>
  <si>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</si>
  <si>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</si>
  <si>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</si>
  <si>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</si>
  <si>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</si>
  <si>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</si>
  <si>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</si>
  <si>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</si>
  <si>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</si>
  <si>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</si>
  <si>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</si>
  <si>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</si>
  <si>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</si>
  <si>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</si>
  <si>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</si>
  <si>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</si>
  <si>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</si>
  <si>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</si>
  <si>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</si>
  <si>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</si>
  <si>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</si>
  <si>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</si>
  <si>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</si>
  <si>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</si>
  <si>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</si>
  <si>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</si>
  <si>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</si>
  <si>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</si>
  <si>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</si>
  <si>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</si>
  <si>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</si>
  <si>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</si>
  <si>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</si>
  <si>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</si>
  <si>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</si>
  <si>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</si>
  <si>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</si>
  <si>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</si>
  <si>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</si>
  <si>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</si>
  <si>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</si>
  <si>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</si>
  <si>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</si>
  <si>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</si>
  <si>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</si>
  <si>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</si>
  <si>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</si>
  <si>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</si>
  <si>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</si>
  <si>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</si>
  <si>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</si>
  <si>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</si>
  <si>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</si>
  <si>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</si>
  <si>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</si>
  <si>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</si>
  <si>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</si>
  <si>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</si>
  <si>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</si>
  <si>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</si>
  <si>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</si>
  <si>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</si>
  <si>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</si>
  <si>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</si>
  <si>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</si>
  <si>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</si>
  <si>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</si>
  <si>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</si>
  <si>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</si>
  <si>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</si>
  <si>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</si>
  <si>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</si>
  <si>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</si>
  <si>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</si>
  <si>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</si>
  <si>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</si>
  <si>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</si>
  <si>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</si>
  <si>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</si>
  <si>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</si>
  <si>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</si>
  <si>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</si>
  <si>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</si>
  <si>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</si>
  <si>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</si>
  <si>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</si>
  <si>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</si>
  <si>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</si>
  <si>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</si>
  <si>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</si>
  <si>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</si>
  <si>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</si>
  <si>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</si>
  <si>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</si>
  <si>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</si>
  <si>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</si>
  <si>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</si>
  <si>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</si>
  <si>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</si>
  <si>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</si>
  <si>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</si>
  <si>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</si>
  <si>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</si>
  <si>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</si>
  <si>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</si>
  <si>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</si>
  <si>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</si>
  <si>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</si>
  <si>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</si>
  <si>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</si>
  <si>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</si>
  <si>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</si>
  <si>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</si>
  <si>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</si>
  <si>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</si>
  <si>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</si>
  <si>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</si>
  <si>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</si>
  <si>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</si>
  <si>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</si>
  <si>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</si>
  <si>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</si>
  <si>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</si>
  <si>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</si>
  <si>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</si>
  <si>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</si>
  <si>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</si>
  <si>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</si>
  <si>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</si>
  <si>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</si>
  <si>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</si>
  <si>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</si>
  <si>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</si>
  <si>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</si>
  <si>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</si>
  <si>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</si>
  <si>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</si>
  <si>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</si>
  <si>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</si>
  <si>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</si>
  <si>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</si>
  <si>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</si>
  <si>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</si>
  <si>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</si>
  <si>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</si>
  <si>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</si>
  <si>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</si>
  <si>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</si>
  <si>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</si>
  <si>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</si>
  <si>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</si>
  <si>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</si>
  <si>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</si>
  <si>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</si>
  <si>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</si>
  <si>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</si>
  <si>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</si>
  <si>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</si>
  <si>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</si>
  <si>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</si>
  <si>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</si>
  <si>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</si>
  <si>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</si>
  <si>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</si>
  <si>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</si>
  <si>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</si>
  <si>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</si>
  <si>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</si>
  <si>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</si>
  <si>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</si>
  <si>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</si>
  <si>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</si>
  <si>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</si>
  <si>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</si>
  <si>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</si>
  <si>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</si>
  <si>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</si>
  <si>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</si>
  <si>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</si>
  <si>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</si>
  <si>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</si>
  <si>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</si>
  <si>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</si>
  <si>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</si>
  <si>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</si>
  <si>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</si>
  <si>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</si>
  <si>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</si>
  <si>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</si>
  <si>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</si>
  <si>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</si>
  <si>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</si>
  <si>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</si>
  <si>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</si>
  <si>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</si>
  <si>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</si>
  <si>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</si>
  <si>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</si>
  <si>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</si>
  <si>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</si>
  <si>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</si>
  <si>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</si>
  <si>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</si>
  <si>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</si>
  <si>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</si>
  <si>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</si>
  <si>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</si>
  <si>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</si>
  <si>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</si>
  <si>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</si>
  <si>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</si>
  <si>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</si>
  <si>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</si>
  <si>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</si>
  <si>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</si>
  <si>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</si>
  <si>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</si>
  <si>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</si>
  <si>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</si>
  <si>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</si>
  <si>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</si>
  <si>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</si>
  <si>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</si>
  <si>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</si>
  <si>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</si>
  <si>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</si>
  <si>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</si>
  <si>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</si>
  <si>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</si>
  <si>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</si>
  <si>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</si>
  <si>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</si>
  <si>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</si>
  <si>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</si>
  <si>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</si>
  <si>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</si>
  <si>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</si>
  <si>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</si>
  <si>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</si>
  <si>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</si>
  <si>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</si>
  <si>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</si>
  <si>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</si>
  <si>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</si>
  <si>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</si>
  <si>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</si>
  <si>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</si>
  <si>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</si>
  <si>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</si>
  <si>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</si>
  <si>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</si>
  <si>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</si>
  <si>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</si>
  <si>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</si>
  <si>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</si>
  <si>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</si>
  <si>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</si>
  <si>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</si>
  <si>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</si>
  <si>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</si>
  <si>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</si>
  <si>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</si>
  <si>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</si>
  <si>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</si>
  <si>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</si>
  <si>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</si>
  <si>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</si>
  <si>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</si>
  <si>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</si>
  <si>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</si>
  <si>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</si>
  <si>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</si>
  <si>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</si>
  <si>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</si>
  <si>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</si>
  <si>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</si>
  <si>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</si>
  <si>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</si>
  <si>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</si>
  <si>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</si>
  <si>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</si>
  <si>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</si>
  <si>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</si>
  <si>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</si>
  <si>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</si>
  <si>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</si>
  <si>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</si>
  <si>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</si>
  <si>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</si>
  <si>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</si>
  <si>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</si>
  <si>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</si>
  <si>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</si>
  <si>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</si>
  <si>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</si>
  <si>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</si>
  <si>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</si>
  <si>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</si>
  <si>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</si>
  <si>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</si>
  <si>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</si>
  <si>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</si>
  <si>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</si>
  <si>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</si>
  <si>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</si>
  <si>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</si>
  <si>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</si>
  <si>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</si>
  <si>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</si>
  <si>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</si>
  <si>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</si>
  <si>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</si>
  <si>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</si>
  <si>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</si>
  <si>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</si>
  <si>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</si>
  <si>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</si>
  <si>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</si>
  <si>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</si>
  <si>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</si>
  <si>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</si>
  <si>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</si>
  <si>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</si>
  <si>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</si>
  <si>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</si>
  <si>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</si>
  <si>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</si>
  <si>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</si>
  <si>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</si>
  <si>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</si>
  <si>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</si>
  <si>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</si>
  <si>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</si>
  <si>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</si>
  <si>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</si>
  <si>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</si>
  <si>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</si>
  <si>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</si>
  <si>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</si>
  <si>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</si>
  <si>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</si>
  <si>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</si>
  <si>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</si>
  <si>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</si>
  <si>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</si>
  <si>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</si>
  <si>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</si>
  <si>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</si>
  <si>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</si>
  <si>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</si>
  <si>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</si>
  <si>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</si>
  <si>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</si>
  <si>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</si>
  <si>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</si>
  <si>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</si>
  <si>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</si>
  <si>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</si>
  <si>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</si>
  <si>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</si>
  <si>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</si>
  <si>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</si>
  <si>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</si>
  <si>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</si>
  <si>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</si>
  <si>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</si>
  <si>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</si>
  <si>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</si>
  <si>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</si>
  <si>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</si>
  <si>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</si>
  <si>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</si>
  <si>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</si>
  <si>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</si>
  <si>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</si>
  <si>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</si>
  <si>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</si>
  <si>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</si>
  <si>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</si>
  <si>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</si>
  <si>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</si>
  <si>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</si>
  <si>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</si>
  <si>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</si>
  <si>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</si>
  <si>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</si>
  <si>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</si>
  <si>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</si>
  <si>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</si>
  <si>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</si>
  <si>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</si>
  <si>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</si>
  <si>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</si>
  <si>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</si>
  <si>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</si>
  <si>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</si>
  <si>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</si>
  <si>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</si>
  <si>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</si>
  <si>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</si>
  <si>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</si>
  <si>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</si>
  <si>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</si>
  <si>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</si>
  <si>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</si>
  <si>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</si>
  <si>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</si>
  <si>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</si>
  <si>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</si>
  <si>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</si>
  <si>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</si>
  <si>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</si>
  <si>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</si>
  <si>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</si>
  <si>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</si>
  <si>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</si>
  <si>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</si>
  <si>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</si>
  <si>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</si>
  <si>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</si>
  <si>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</si>
  <si>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</si>
  <si>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</si>
  <si>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</si>
  <si>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</si>
  <si>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</si>
  <si>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</si>
  <si>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</si>
  <si>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</si>
  <si>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</si>
  <si>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</si>
  <si>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</si>
  <si>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</si>
  <si>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</si>
  <si>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</si>
  <si>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</si>
  <si>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</si>
  <si>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</si>
  <si>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</si>
  <si>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</si>
  <si>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</si>
  <si>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</si>
  <si>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</si>
  <si>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</si>
  <si>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</si>
  <si>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</si>
  <si>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</si>
  <si>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</si>
  <si>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</si>
  <si>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</si>
  <si>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</si>
  <si>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</si>
  <si>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</si>
  <si>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</si>
  <si>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</si>
  <si>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</si>
  <si>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</si>
  <si>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</si>
  <si>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</si>
  <si>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</si>
  <si>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</si>
  <si>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</si>
  <si>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</si>
  <si>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</si>
  <si>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</si>
  <si>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</si>
  <si>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</si>
  <si>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</si>
  <si>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</si>
  <si>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</si>
  <si>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</si>
  <si>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</si>
  <si>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</si>
  <si>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</si>
  <si>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</si>
  <si>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</si>
  <si>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</si>
  <si>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</si>
  <si>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</si>
  <si>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</si>
  <si>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</si>
  <si>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</si>
  <si>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</si>
  <si>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</si>
  <si>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</si>
  <si>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</si>
  <si>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</si>
  <si>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</si>
  <si>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</si>
  <si>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</si>
  <si>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</si>
  <si>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</si>
  <si>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</si>
  <si>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</si>
  <si>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</si>
  <si>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</si>
  <si>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</si>
  <si>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</si>
  <si>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</si>
  <si>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</si>
  <si>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</si>
  <si>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</si>
  <si>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</si>
  <si>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</si>
  <si>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</si>
  <si>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</si>
  <si>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</si>
  <si>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</si>
  <si>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</si>
  <si>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</si>
  <si>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</si>
  <si>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</si>
  <si>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</si>
  <si>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</si>
  <si>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</si>
  <si>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</si>
  <si>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</si>
  <si>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</si>
  <si>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</si>
  <si>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</si>
  <si>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</si>
  <si>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</si>
  <si>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</si>
  <si>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</si>
  <si>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</si>
  <si>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</si>
  <si>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</si>
  <si>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</si>
  <si>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</si>
  <si>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</si>
  <si>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</si>
  <si>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</si>
  <si>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</si>
  <si>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</si>
  <si>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</si>
  <si>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</si>
  <si>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</si>
  <si>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</si>
  <si>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</si>
  <si>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</si>
  <si>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</si>
  <si>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</si>
  <si>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</si>
  <si>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</si>
  <si>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</si>
  <si>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</si>
  <si>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</si>
  <si>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</si>
  <si>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</si>
  <si>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</si>
  <si>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</si>
  <si>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</si>
  <si>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</si>
  <si>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</si>
  <si>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</si>
  <si>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</si>
  <si>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</si>
  <si>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</si>
  <si>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</si>
  <si>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</si>
  <si>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</si>
  <si>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</si>
  <si>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</si>
  <si>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</si>
  <si>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</si>
  <si>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</si>
  <si>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</si>
  <si>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</si>
  <si>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</si>
  <si>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</si>
  <si>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</si>
  <si>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</si>
  <si>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</si>
  <si>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</si>
  <si>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</si>
  <si>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</si>
  <si>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</si>
  <si>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</si>
  <si>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</si>
  <si>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</si>
  <si>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</si>
  <si>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</si>
  <si>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</si>
  <si>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</si>
  <si>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</si>
  <si>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</si>
  <si>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</si>
  <si>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</si>
  <si>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</si>
  <si>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</si>
  <si>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</si>
  <si>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</si>
  <si>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</si>
  <si>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</si>
  <si>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</si>
  <si>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</si>
  <si>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</si>
  <si>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</si>
  <si>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</si>
  <si>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</si>
  <si>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</si>
  <si>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</si>
  <si>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</si>
  <si>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</si>
  <si>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</si>
  <si>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</si>
  <si>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</si>
  <si>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</si>
  <si>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</si>
  <si>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</si>
  <si>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</si>
  <si>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</si>
  <si>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</si>
  <si>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</si>
  <si>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</si>
  <si>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</si>
  <si>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</si>
  <si>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</si>
  <si>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</si>
  <si>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</si>
  <si>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</si>
  <si>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</si>
  <si>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</si>
  <si>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</si>
  <si>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</si>
  <si>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</si>
  <si>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</si>
  <si>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</si>
  <si>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</si>
  <si>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</si>
  <si>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</si>
  <si>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</si>
  <si>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</si>
  <si>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</si>
  <si>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</si>
  <si>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</si>
  <si>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</si>
  <si>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</si>
  <si>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</si>
  <si>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</si>
  <si>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</si>
  <si>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</si>
  <si>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</si>
  <si>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</si>
  <si>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</si>
  <si>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</si>
  <si>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</si>
  <si>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</si>
  <si>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</si>
  <si>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</si>
  <si>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</si>
  <si>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</si>
  <si>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</si>
  <si>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</si>
  <si>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</si>
  <si>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</si>
  <si>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</si>
  <si>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</si>
  <si>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</si>
  <si>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</si>
  <si>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</si>
  <si>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</si>
  <si>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</si>
  <si>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</si>
  <si>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</si>
  <si>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</si>
  <si>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</si>
  <si>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</si>
  <si>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</si>
  <si>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</si>
  <si>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</si>
  <si>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</si>
  <si>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</si>
  <si>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</si>
  <si>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</si>
  <si>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</si>
  <si>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</si>
  <si>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</si>
  <si>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</si>
  <si>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</si>
  <si>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</si>
  <si>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</si>
  <si>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</si>
  <si>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</si>
  <si>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</si>
  <si>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</si>
  <si>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</si>
  <si>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</si>
  <si>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</si>
  <si>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</si>
  <si>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</si>
  <si>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</si>
  <si>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</si>
  <si>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</si>
  <si>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</si>
  <si>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</si>
  <si>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</si>
  <si>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</si>
  <si>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</si>
  <si>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</si>
  <si>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</si>
  <si>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</si>
  <si>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</si>
  <si>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</si>
  <si>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</si>
  <si>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</si>
  <si>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</si>
  <si>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</si>
  <si>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</si>
  <si>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</si>
  <si>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</si>
  <si>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</si>
  <si>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</si>
  <si>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</si>
  <si>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</si>
  <si>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</si>
  <si>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</si>
  <si>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</si>
  <si>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</si>
  <si>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</si>
  <si>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</si>
  <si>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</si>
  <si>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</si>
  <si>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</si>
  <si>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</si>
  <si>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</si>
  <si>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</si>
  <si>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</si>
  <si>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</si>
  <si>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</si>
  <si>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</si>
  <si>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</si>
  <si>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</si>
  <si>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</si>
  <si>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</si>
  <si>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</si>
  <si>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</si>
  <si>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</si>
  <si>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</si>
  <si>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</si>
  <si>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</si>
  <si>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</si>
  <si>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</si>
  <si>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</si>
  <si>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</si>
  <si>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</si>
  <si>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</si>
  <si>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</si>
  <si>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</si>
  <si>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</si>
  <si>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</si>
  <si>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</si>
  <si>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</si>
  <si>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</si>
  <si>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</si>
  <si>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</si>
  <si>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</si>
  <si>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</si>
  <si>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</si>
  <si>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</si>
  <si>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</si>
  <si>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</si>
  <si>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</si>
  <si>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</si>
  <si>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</si>
  <si>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</si>
  <si>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</si>
  <si>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</si>
  <si>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</si>
  <si>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</si>
  <si>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</si>
  <si>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</si>
  <si>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</si>
  <si>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</si>
  <si>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</si>
  <si>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</si>
  <si>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</si>
  <si>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</si>
  <si>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</si>
  <si>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</si>
  <si>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</si>
  <si>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</si>
  <si>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</si>
  <si>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</si>
  <si>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</si>
  <si>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</si>
  <si>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</si>
  <si>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</si>
  <si>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</si>
  <si>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</si>
  <si>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</si>
  <si>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</si>
  <si>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</si>
  <si>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</si>
  <si>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</si>
  <si>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</si>
  <si>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</si>
  <si>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</si>
  <si>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</si>
  <si>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</si>
  <si>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</si>
  <si>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</si>
  <si>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</si>
  <si>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</si>
  <si>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</si>
  <si>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</si>
  <si>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</si>
  <si>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</si>
  <si>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</si>
  <si>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</si>
  <si>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</si>
  <si>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</si>
  <si>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</si>
  <si>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</si>
  <si>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</si>
  <si>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</si>
  <si>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</si>
  <si>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</si>
  <si>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</si>
  <si>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</si>
  <si>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</si>
  <si>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</si>
  <si>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</si>
  <si>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</si>
  <si>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</si>
  <si>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</si>
  <si>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</si>
  <si>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</si>
  <si>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</si>
  <si>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</si>
  <si>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</si>
  <si>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</si>
  <si>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</si>
  <si>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</si>
  <si>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</si>
  <si>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</si>
  <si>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</si>
  <si>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</si>
  <si>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</si>
  <si>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</si>
  <si>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</si>
  <si>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</si>
  <si>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</si>
  <si>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</si>
  <si>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</si>
  <si>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</si>
  <si>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</si>
  <si>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</si>
  <si>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</si>
  <si>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</si>
  <si>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</si>
  <si>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</si>
  <si>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</si>
  <si>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</si>
  <si>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</si>
  <si>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</si>
  <si>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</si>
  <si>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</si>
  <si>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</si>
  <si>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</si>
  <si>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</si>
  <si>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</si>
  <si>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</si>
  <si>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</si>
  <si>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</si>
  <si>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</si>
  <si>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</si>
  <si>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</si>
  <si>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</si>
  <si>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</si>
  <si>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</si>
  <si>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</si>
  <si>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</si>
  <si>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</si>
  <si>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</si>
  <si>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</si>
  <si>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</si>
  <si>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</si>
  <si>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</si>
  <si>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</si>
  <si>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</si>
  <si>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</si>
  <si>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</si>
  <si>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</si>
  <si>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</si>
  <si>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</si>
  <si>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</si>
  <si>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</si>
  <si>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</si>
  <si>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</si>
  <si>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</si>
  <si>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</si>
  <si>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</si>
  <si>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</si>
  <si>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</si>
  <si>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</si>
  <si>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</si>
  <si>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</si>
  <si>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</si>
  <si>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</si>
  <si>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</si>
  <si>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</si>
  <si>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</si>
  <si>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</si>
  <si>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</si>
  <si>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</si>
  <si>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</si>
  <si>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</si>
  <si>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</si>
  <si>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</si>
  <si>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</si>
  <si>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</si>
  <si>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</si>
  <si>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</si>
  <si>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</si>
  <si>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</si>
  <si>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</si>
  <si>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</si>
  <si>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</si>
  <si>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</si>
  <si>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</si>
  <si>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</si>
  <si>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</si>
  <si>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</si>
  <si>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</si>
  <si>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</si>
  <si>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</si>
  <si>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</si>
  <si>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</si>
  <si>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</si>
  <si>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</si>
  <si>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</si>
  <si>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</si>
  <si>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</si>
  <si>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</si>
  <si>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</si>
  <si>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</si>
  <si>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</si>
  <si>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</si>
  <si>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</si>
  <si>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</si>
  <si>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</si>
  <si>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</si>
  <si>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</si>
  <si>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</si>
  <si>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</si>
  <si>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</si>
  <si>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</si>
  <si>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</si>
  <si>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</si>
  <si>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</si>
  <si>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</si>
  <si>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</si>
  <si>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</si>
  <si>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</si>
  <si>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</si>
  <si>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</si>
  <si>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</si>
  <si>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</si>
  <si>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</si>
  <si>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</si>
  <si>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</si>
  <si>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</si>
  <si>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</si>
  <si>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</si>
  <si>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</si>
  <si>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</si>
  <si>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</si>
  <si>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</si>
  <si>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</si>
  <si>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</si>
  <si>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</si>
  <si>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</si>
  <si>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</si>
  <si>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</si>
  <si>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</si>
  <si>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</si>
  <si>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</si>
  <si>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</si>
  <si>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</si>
  <si>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</si>
  <si>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</si>
  <si>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</si>
  <si>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</si>
  <si>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</si>
  <si>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</si>
  <si>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</si>
  <si>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</si>
  <si>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</si>
  <si>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</si>
  <si>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</si>
  <si>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</si>
  <si>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</si>
  <si>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</si>
  <si>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</si>
  <si>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</si>
  <si>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</si>
  <si>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</si>
  <si>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</si>
  <si>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</si>
  <si>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</si>
  <si>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</si>
  <si>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</si>
  <si>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</si>
  <si>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</si>
  <si>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</si>
  <si>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</si>
  <si>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</si>
  <si>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</si>
  <si>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</si>
  <si>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</si>
  <si>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</si>
  <si>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</si>
  <si>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</si>
  <si>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</si>
  <si>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</si>
  <si>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</si>
  <si>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</si>
  <si>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</si>
  <si>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</si>
  <si>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</si>
  <si>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</si>
  <si>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</si>
  <si>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</si>
  <si>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</si>
  <si>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</si>
  <si>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</si>
  <si>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</si>
  <si>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</si>
  <si>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</si>
  <si>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</si>
  <si>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</si>
  <si>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</si>
  <si>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</si>
  <si>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</si>
  <si>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</si>
  <si>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</si>
  <si>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</si>
  <si>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</si>
  <si>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</si>
  <si>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</si>
  <si>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</si>
  <si>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</si>
  <si>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</si>
  <si>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</si>
  <si>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</si>
  <si>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</si>
  <si>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</si>
  <si>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</si>
  <si>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</si>
  <si>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</si>
  <si>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</si>
  <si>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</si>
  <si>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</si>
  <si>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</si>
  <si>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</si>
  <si>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</si>
  <si>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</si>
  <si>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</si>
  <si>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</si>
  <si>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</si>
  <si>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</si>
  <si>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</si>
  <si>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</si>
  <si>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</si>
  <si>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</si>
  <si>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</si>
  <si>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</si>
  <si>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</si>
  <si>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</si>
  <si>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</si>
  <si>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</si>
  <si>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</si>
  <si>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</si>
  <si>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</si>
  <si>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</si>
  <si>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</si>
  <si>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</si>
  <si>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</si>
  <si>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</si>
  <si>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</si>
  <si>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</si>
  <si>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</si>
  <si>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</si>
  <si>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</si>
  <si>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</si>
  <si>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</si>
  <si>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</si>
  <si>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</si>
  <si>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</si>
  <si>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</si>
  <si>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</si>
  <si>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</si>
  <si>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</si>
  <si>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</si>
  <si>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</si>
  <si>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</si>
  <si>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</si>
  <si>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</si>
  <si>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</si>
  <si>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</si>
  <si>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</si>
  <si>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</si>
  <si>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</si>
  <si>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</si>
  <si>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</si>
  <si>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</si>
  <si>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</si>
  <si>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</si>
  <si>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</si>
  <si>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</si>
  <si>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</si>
  <si>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</si>
  <si>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</si>
  <si>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</si>
  <si>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</si>
  <si>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</si>
  <si>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</si>
  <si>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</si>
  <si>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</si>
  <si>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</si>
  <si>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</si>
  <si>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</si>
  <si>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</si>
  <si>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</si>
  <si>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</si>
  <si>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</si>
  <si>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</si>
  <si>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</si>
  <si>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</si>
  <si>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</si>
  <si>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</si>
  <si>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</si>
  <si>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</si>
  <si>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</si>
  <si>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</si>
  <si>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</si>
  <si>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</si>
  <si>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</si>
  <si>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</si>
  <si>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</si>
  <si>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</si>
  <si>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</si>
  <si>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</si>
  <si>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</si>
  <si>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</si>
  <si>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</si>
  <si>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</si>
  <si>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</si>
  <si>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</si>
  <si>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</si>
  <si>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</si>
  <si>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</si>
  <si>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</si>
  <si>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</si>
  <si>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</si>
  <si>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</si>
  <si>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</si>
  <si>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</si>
  <si>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</si>
  <si>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</si>
  <si>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</si>
  <si>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</si>
  <si>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</si>
  <si>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</si>
  <si>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</si>
  <si>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</si>
  <si>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</si>
  <si>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</si>
  <si>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</si>
  <si>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</si>
  <si>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</si>
  <si>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</si>
  <si>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</si>
  <si>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</si>
  <si>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</si>
  <si>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</si>
  <si>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</si>
  <si>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</si>
  <si>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</si>
  <si>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</si>
  <si>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</si>
  <si>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</si>
  <si>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</si>
  <si>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</si>
  <si>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</si>
  <si>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</si>
  <si>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</si>
  <si>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</si>
  <si>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</si>
  <si>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</si>
  <si>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</si>
  <si>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</si>
  <si>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</si>
  <si>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</si>
  <si>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</si>
  <si>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</si>
  <si>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</si>
  <si>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</si>
  <si>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</si>
  <si>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</si>
  <si>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</si>
  <si>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</si>
  <si>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</si>
  <si>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</si>
  <si>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</si>
  <si>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</si>
  <si>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</si>
  <si>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</si>
  <si>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</si>
  <si>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</si>
  <si>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</si>
  <si>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</si>
  <si>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</si>
  <si>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</si>
  <si>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</si>
  <si>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</si>
  <si>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</si>
  <si>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</si>
  <si>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</si>
  <si>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</si>
  <si>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</si>
  <si>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</si>
  <si>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</si>
  <si>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</si>
  <si>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</si>
  <si>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</si>
  <si>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</si>
  <si>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</si>
  <si>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</si>
  <si>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</si>
  <si>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</si>
  <si>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</si>
  <si>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</si>
  <si>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</si>
  <si>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</si>
  <si>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</si>
  <si>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</si>
  <si>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</si>
  <si>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</si>
  <si>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</si>
  <si>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</si>
  <si>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</si>
  <si>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</si>
  <si>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</si>
  <si>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</si>
  <si>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</si>
  <si>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</si>
  <si>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</si>
  <si>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</si>
  <si>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</si>
  <si>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</si>
  <si>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</si>
  <si>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</si>
  <si>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</si>
  <si>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</si>
  <si>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</si>
  <si>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</si>
  <si>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</si>
  <si>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</si>
  <si>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</si>
  <si>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</si>
  <si>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</si>
  <si>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</si>
  <si>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</si>
  <si>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</si>
  <si>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</si>
  <si>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</si>
  <si>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</si>
  <si>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</si>
  <si>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</si>
  <si>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</si>
  <si>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</si>
  <si>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</si>
  <si>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</si>
  <si>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</si>
  <si>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</si>
  <si>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</si>
  <si>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</si>
  <si>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</si>
  <si>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</si>
  <si>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</si>
  <si>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</si>
  <si>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</si>
  <si>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</si>
  <si>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</si>
  <si>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</si>
  <si>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</si>
  <si>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</si>
  <si>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</si>
  <si>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</si>
  <si>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</si>
  <si>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</si>
  <si>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</si>
  <si>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</si>
  <si>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</si>
  <si>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</si>
  <si>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</si>
  <si>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</si>
  <si>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</si>
  <si>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</si>
  <si>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</si>
  <si>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</si>
  <si>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</si>
  <si>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</si>
  <si>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</si>
  <si>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</si>
  <si>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</si>
  <si>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</si>
  <si>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</si>
  <si>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</si>
  <si>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</si>
  <si>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</si>
  <si>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</si>
  <si>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</si>
  <si>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</si>
  <si>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</si>
  <si>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</si>
  <si>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</si>
  <si>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</si>
  <si>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</si>
  <si>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</si>
  <si>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</si>
  <si>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</si>
  <si>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</si>
  <si>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</si>
  <si>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</si>
  <si>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</si>
  <si>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</si>
  <si>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</si>
  <si>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</si>
  <si>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</si>
  <si>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</si>
  <si>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</si>
  <si>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</si>
  <si>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</si>
  <si>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</si>
  <si>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</si>
  <si>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</si>
  <si>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</si>
  <si>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</si>
  <si>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</si>
  <si>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</si>
  <si>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</si>
  <si>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</si>
  <si>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</si>
  <si>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</si>
  <si>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</si>
  <si>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</si>
  <si>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</si>
  <si>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</si>
  <si>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</si>
  <si>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</si>
  <si>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</si>
  <si>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</si>
  <si>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</si>
  <si>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</si>
  <si>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</si>
  <si>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</si>
  <si>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</si>
  <si>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</si>
  <si>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</si>
  <si>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</si>
  <si>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</si>
  <si>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</si>
  <si>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</si>
  <si>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</si>
  <si>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</si>
  <si>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</si>
  <si>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</si>
  <si>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</si>
  <si>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</si>
  <si>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</si>
  <si>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</si>
  <si>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</si>
  <si>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</si>
  <si>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</si>
  <si>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</si>
  <si>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</si>
  <si>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</si>
  <si>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</si>
  <si>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</si>
  <si>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</si>
  <si>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</si>
  <si>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</si>
  <si>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</si>
  <si>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</si>
  <si>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</si>
  <si>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</si>
  <si>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</si>
  <si>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</si>
  <si>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</si>
  <si>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</si>
  <si>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</si>
  <si>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</si>
  <si>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</si>
  <si>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</si>
  <si>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</si>
  <si>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</si>
  <si>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</si>
  <si>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</si>
  <si>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</si>
  <si>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</si>
  <si>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</si>
  <si>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</si>
  <si>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</si>
  <si>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</si>
  <si>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</si>
  <si>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</si>
  <si>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</si>
  <si>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</si>
  <si>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</si>
  <si>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</si>
  <si>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</si>
  <si>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</si>
  <si>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</si>
  <si>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</si>
  <si>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</si>
  <si>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</si>
  <si>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</si>
  <si>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</si>
  <si>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</si>
  <si>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</si>
  <si>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</si>
  <si>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</si>
  <si>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</si>
  <si>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</si>
  <si>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</si>
  <si>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</si>
  <si>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</si>
  <si>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</si>
  <si>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</si>
  <si>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</si>
  <si>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</si>
  <si>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</si>
  <si>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</si>
  <si>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</si>
  <si>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</si>
  <si>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</si>
  <si>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</si>
  <si>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</si>
  <si>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</si>
  <si>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</si>
  <si>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</si>
  <si>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</si>
  <si>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</si>
  <si>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</si>
  <si>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</si>
  <si>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</si>
  <si>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</si>
  <si>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</si>
  <si>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</si>
  <si>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</si>
  <si>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</si>
  <si>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</si>
  <si>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</si>
  <si>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</si>
  <si>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</si>
  <si>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</si>
  <si>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</si>
  <si>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</si>
  <si>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</si>
  <si>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</si>
  <si>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</si>
  <si>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</si>
  <si>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</si>
  <si>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</si>
  <si>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</si>
  <si>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</si>
  <si>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</si>
  <si>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</si>
  <si>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</si>
  <si>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</si>
  <si>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</si>
  <si>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</si>
  <si>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</si>
  <si>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</si>
  <si>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</si>
  <si>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</si>
  <si>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</si>
  <si>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</si>
  <si>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</si>
  <si>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</si>
  <si>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</si>
  <si>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</si>
  <si>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</si>
  <si>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</si>
  <si>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</si>
  <si>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</si>
  <si>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</si>
  <si>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</si>
  <si>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</si>
  <si>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</si>
  <si>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</si>
  <si>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</si>
  <si>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</si>
  <si>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</si>
  <si>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</si>
  <si>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</si>
  <si>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</si>
  <si>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</si>
  <si>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</si>
  <si>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</si>
  <si>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</si>
  <si>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</si>
  <si>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</si>
  <si>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</si>
  <si>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</si>
  <si>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</si>
  <si>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</si>
  <si>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</si>
  <si>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</si>
  <si>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</si>
  <si>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</si>
  <si>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</si>
  <si>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</si>
  <si>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</si>
  <si>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</si>
  <si>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</si>
  <si>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</si>
  <si>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</si>
  <si>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</si>
  <si>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</si>
  <si>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</si>
  <si>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</si>
  <si>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</si>
  <si>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</si>
  <si>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</si>
  <si>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</si>
  <si>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</si>
  <si>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</si>
  <si>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</si>
  <si>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</si>
  <si>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</si>
  <si>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</si>
  <si>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</si>
  <si>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</si>
  <si>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</si>
  <si>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</si>
  <si>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</si>
  <si>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</si>
  <si>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</si>
  <si>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</si>
  <si>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</si>
  <si>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</si>
  <si>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</si>
  <si>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</si>
  <si>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</si>
  <si>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</si>
  <si>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</si>
  <si>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</si>
  <si>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</si>
  <si>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</si>
  <si>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</si>
  <si>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</si>
  <si>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</si>
  <si>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</si>
  <si>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</si>
  <si>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</si>
  <si>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</si>
  <si>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</si>
  <si>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</si>
  <si>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</si>
  <si>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</si>
  <si>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</si>
  <si>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</si>
  <si>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</si>
  <si>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</si>
  <si>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</si>
  <si>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</si>
  <si>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</si>
  <si>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</si>
  <si>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</si>
  <si>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</si>
  <si>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</si>
  <si>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</si>
  <si>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</si>
  <si>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</si>
  <si>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</si>
  <si>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</si>
  <si>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</si>
  <si>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</si>
  <si>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</si>
  <si>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</si>
  <si>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</si>
  <si>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</si>
  <si>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</si>
  <si>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</si>
  <si>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</si>
  <si>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</si>
  <si>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</si>
  <si>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</si>
  <si>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</si>
  <si>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</si>
  <si>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</si>
  <si>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</si>
  <si>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</si>
  <si>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</si>
  <si>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</si>
  <si>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</si>
  <si>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</si>
  <si>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</si>
  <si>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</si>
  <si>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</si>
  <si>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</si>
  <si>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</si>
  <si>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</si>
  <si>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</si>
  <si>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</si>
  <si>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</si>
  <si>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</si>
  <si>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</si>
  <si>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</si>
  <si>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</si>
  <si>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</si>
  <si>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</si>
  <si>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</si>
  <si>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</si>
  <si>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</si>
  <si>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</si>
  <si>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</si>
  <si>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</si>
  <si>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</si>
  <si>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</si>
  <si>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</si>
  <si>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</si>
  <si>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</si>
  <si>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</si>
  <si>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</si>
  <si>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</si>
  <si>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</si>
  <si>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</si>
  <si>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</si>
  <si>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</si>
  <si>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</si>
  <si>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</si>
  <si>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</si>
  <si>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</si>
  <si>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</si>
  <si>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</si>
  <si>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</si>
  <si>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</si>
  <si>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</si>
  <si>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</si>
  <si>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</si>
  <si>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</si>
  <si>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</si>
  <si>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</si>
  <si>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</si>
  <si>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</si>
  <si>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</si>
  <si>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</si>
  <si>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</si>
  <si>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</si>
  <si>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</si>
  <si>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</si>
  <si>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</si>
  <si>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</si>
  <si>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</si>
  <si>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</si>
  <si>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</si>
  <si>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</si>
  <si>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</si>
  <si>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</si>
  <si>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</si>
  <si>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</si>
  <si>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</si>
  <si>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</si>
  <si>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</si>
  <si>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</si>
  <si>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</si>
  <si>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</si>
  <si>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</si>
  <si>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</si>
  <si>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</si>
  <si>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</si>
  <si>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</si>
  <si>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</si>
  <si>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</si>
  <si>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</si>
  <si>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</si>
  <si>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</si>
  <si>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</si>
  <si>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</si>
  <si>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</si>
  <si>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</si>
  <si>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</si>
  <si>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</si>
  <si>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</si>
  <si>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</si>
  <si>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</si>
  <si>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</si>
  <si>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</si>
  <si>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</si>
  <si>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</si>
  <si>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</si>
  <si>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</si>
  <si>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</si>
  <si>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</si>
  <si>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</si>
  <si>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</si>
  <si>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</si>
  <si>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</si>
  <si>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</si>
  <si>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</si>
  <si>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</si>
  <si>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</si>
  <si>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</si>
  <si>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</si>
  <si>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</si>
  <si>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</si>
  <si>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</si>
  <si>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</si>
  <si>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</si>
  <si>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</si>
  <si>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</si>
  <si>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</si>
  <si>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</si>
  <si>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</si>
  <si>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</si>
  <si>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</si>
  <si>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</si>
  <si>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</si>
  <si>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</si>
  <si>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</si>
  <si>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</si>
  <si>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</si>
  <si>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</si>
  <si>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</si>
  <si>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</si>
  <si>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</si>
  <si>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</si>
  <si>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</si>
  <si>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</si>
  <si>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</si>
  <si>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</si>
  <si>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</si>
  <si>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</si>
  <si>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</si>
  <si>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</si>
  <si>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</si>
  <si>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</si>
  <si>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</si>
  <si>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</si>
  <si>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</si>
  <si>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</si>
  <si>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</si>
  <si>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</si>
  <si>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</si>
  <si>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</si>
  <si>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</si>
  <si>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</si>
  <si>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</si>
  <si>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</si>
  <si>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</si>
  <si>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</si>
  <si>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</si>
  <si>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</si>
  <si>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</si>
  <si>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</si>
  <si>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</si>
  <si>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</si>
  <si>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</si>
  <si>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</si>
  <si>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</si>
  <si>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</si>
  <si>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</si>
  <si>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</si>
  <si>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</si>
  <si>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</si>
  <si>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</si>
  <si>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</si>
  <si>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</si>
  <si>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</si>
  <si>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</si>
  <si>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</si>
  <si>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</si>
  <si>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</si>
  <si>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</si>
  <si>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</si>
  <si>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</si>
  <si>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</si>
  <si>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</si>
  <si>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</si>
  <si>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</si>
  <si>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</si>
  <si>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</si>
  <si>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</si>
  <si>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</si>
  <si>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</si>
  <si>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</si>
  <si>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</si>
  <si>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</si>
  <si>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</si>
  <si>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</si>
  <si>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</si>
  <si>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</si>
  <si>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</si>
  <si>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</si>
  <si>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</si>
  <si>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</si>
  <si>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</si>
  <si>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</si>
  <si>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</si>
  <si>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</si>
  <si>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</si>
  <si>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</si>
  <si>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</si>
  <si>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</si>
  <si>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</si>
  <si>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</si>
  <si>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</si>
  <si>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</si>
  <si>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</si>
  <si>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</si>
  <si>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</si>
  <si>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</si>
  <si>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</si>
  <si>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</si>
  <si>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</si>
  <si>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</si>
  <si>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</si>
  <si>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</si>
  <si>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</si>
  <si>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</si>
  <si>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</si>
  <si>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</si>
  <si>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</si>
  <si>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</si>
  <si>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</si>
  <si>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</si>
  <si>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</si>
  <si>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</si>
  <si>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</si>
  <si>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</si>
  <si>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</si>
  <si>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</si>
  <si>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</si>
  <si>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</si>
  <si>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</si>
  <si>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</si>
  <si>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</si>
  <si>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</si>
  <si>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</si>
  <si>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</si>
  <si>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</si>
  <si>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</si>
  <si>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</si>
  <si>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</si>
  <si>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</si>
  <si>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</si>
  <si>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</si>
  <si>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</si>
  <si>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</si>
  <si>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</si>
  <si>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</si>
  <si>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</si>
  <si>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</si>
  <si>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</si>
  <si>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</si>
  <si>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</si>
  <si>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</si>
  <si>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</si>
  <si>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</si>
  <si>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</si>
  <si>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</si>
  <si>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</si>
  <si>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</si>
  <si>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</si>
  <si>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</si>
  <si>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</si>
  <si>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</si>
  <si>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</si>
  <si>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</si>
  <si>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</si>
  <si>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</si>
  <si>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</si>
  <si>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</si>
  <si>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</si>
  <si>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</si>
  <si>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</si>
  <si>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</si>
  <si>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</si>
  <si>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</si>
  <si>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</si>
  <si>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</si>
  <si>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</si>
  <si>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</si>
  <si>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</si>
  <si>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</si>
  <si>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</si>
  <si>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</si>
  <si>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</si>
  <si>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</si>
  <si>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</si>
  <si>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</si>
  <si>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</si>
  <si>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</si>
  <si>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</si>
  <si>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</si>
  <si>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</si>
  <si>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</si>
  <si>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</si>
  <si>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</si>
  <si>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</si>
  <si>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</si>
  <si>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</si>
  <si>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</si>
  <si>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</si>
  <si>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</si>
  <si>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</si>
  <si>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</si>
  <si>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</si>
  <si>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</si>
  <si>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</si>
  <si>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</si>
  <si>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</si>
  <si>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</si>
  <si>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</si>
  <si>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</si>
  <si>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</si>
  <si>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</si>
  <si>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</si>
  <si>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</si>
  <si>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</si>
  <si>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</si>
  <si>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</si>
  <si>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</si>
  <si>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</si>
  <si>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</si>
  <si>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</si>
  <si>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</si>
  <si>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</si>
  <si>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</si>
  <si>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</si>
  <si>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</si>
  <si>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</si>
  <si>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</si>
  <si>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</si>
  <si>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</si>
  <si>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</si>
  <si>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</si>
  <si>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</si>
  <si>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</si>
  <si>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</si>
  <si>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</si>
  <si>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</si>
  <si>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</si>
  <si>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</si>
  <si>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</si>
  <si>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</si>
  <si>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</si>
  <si>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</si>
  <si>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</si>
  <si>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</si>
  <si>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</si>
  <si>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</si>
  <si>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</si>
  <si>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</si>
  <si>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</si>
  <si>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</si>
  <si>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</si>
  <si>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</si>
  <si>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</si>
  <si>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</si>
  <si>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</si>
  <si>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</si>
  <si>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</si>
  <si>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</si>
  <si>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</si>
  <si>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</si>
  <si>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</si>
  <si>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</si>
  <si>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</si>
  <si>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</si>
  <si>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</si>
  <si>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</si>
  <si>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</si>
  <si>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</si>
  <si>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</si>
  <si>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</si>
  <si>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</si>
  <si>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</si>
  <si>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</si>
  <si>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</si>
  <si>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</si>
  <si>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</si>
  <si>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</si>
  <si>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</si>
  <si>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</si>
  <si>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</si>
  <si>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</si>
  <si>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</si>
  <si>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</si>
  <si>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</si>
  <si>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</si>
  <si>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</si>
  <si>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</si>
  <si>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</si>
  <si>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</si>
  <si>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</si>
  <si>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</si>
  <si>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</si>
  <si>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</si>
  <si>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</si>
  <si>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</si>
  <si>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</si>
  <si>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</si>
  <si>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</si>
  <si>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</si>
  <si>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</si>
  <si>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</si>
  <si>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</si>
  <si>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</si>
  <si>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</si>
  <si>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</si>
  <si>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</si>
  <si>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</si>
  <si>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</si>
  <si>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</si>
  <si>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</si>
  <si>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</si>
  <si>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</si>
  <si>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</si>
  <si>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</si>
  <si>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</si>
  <si>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</si>
  <si>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</si>
  <si>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</si>
  <si>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</si>
  <si>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</si>
  <si>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</si>
  <si>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</si>
  <si>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</si>
  <si>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</si>
  <si>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</si>
  <si>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</si>
  <si>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</si>
  <si>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</si>
  <si>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</si>
  <si>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</si>
  <si>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</si>
  <si>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</si>
  <si>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</si>
  <si>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</si>
  <si>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</si>
  <si>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</si>
  <si>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</si>
  <si>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</si>
  <si>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</si>
  <si>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</si>
  <si>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</si>
  <si>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</si>
  <si>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</si>
  <si>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</si>
  <si>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</si>
  <si>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</si>
  <si>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</si>
  <si>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</si>
  <si>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</si>
  <si>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</si>
  <si>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</si>
  <si>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</si>
  <si>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</si>
  <si>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</si>
  <si>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</si>
  <si>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</si>
  <si>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</si>
  <si>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</si>
  <si>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</si>
  <si>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</si>
  <si>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</si>
  <si>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</si>
  <si>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</si>
  <si>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</si>
  <si>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</si>
  <si>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</si>
  <si>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</si>
  <si>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</si>
  <si>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</si>
  <si>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</si>
  <si>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</si>
  <si>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</si>
  <si>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</si>
  <si>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</si>
  <si>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</si>
  <si>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</si>
  <si>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</si>
  <si>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</si>
  <si>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</si>
  <si>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</si>
  <si>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</si>
  <si>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</si>
  <si>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</si>
  <si>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</si>
  <si>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</si>
  <si>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</si>
  <si>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</si>
  <si>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</si>
  <si>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</si>
  <si>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</si>
  <si>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</si>
  <si>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</si>
  <si>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</si>
  <si>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</si>
  <si>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</si>
  <si>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</si>
  <si>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</si>
  <si>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</si>
  <si>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</si>
  <si>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</si>
  <si>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</si>
  <si>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</si>
  <si>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</si>
  <si>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</si>
  <si>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</si>
  <si>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</si>
  <si>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</si>
  <si>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</si>
  <si>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</si>
  <si>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</si>
  <si>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</si>
  <si>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</si>
  <si>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</si>
  <si>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</si>
  <si>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</si>
  <si>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</si>
  <si>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</si>
  <si>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</si>
  <si>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</si>
  <si>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</si>
  <si>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</si>
  <si>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</si>
  <si>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</si>
  <si>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</si>
  <si>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</si>
  <si>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</si>
  <si>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</si>
  <si>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</si>
  <si>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</si>
  <si>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</si>
  <si>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</si>
  <si>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</si>
  <si>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</si>
  <si>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</si>
  <si>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</si>
  <si>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</si>
  <si>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</si>
  <si>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</si>
  <si>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</si>
  <si>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</si>
  <si>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</si>
  <si>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</si>
  <si>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</si>
  <si>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</si>
  <si>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</si>
  <si>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</si>
  <si>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</si>
  <si>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</si>
  <si>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</si>
  <si>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</si>
  <si>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</si>
  <si>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</si>
  <si>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</si>
  <si>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</si>
  <si>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</si>
  <si>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</si>
  <si>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</si>
  <si>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</si>
  <si>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</si>
  <si>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</si>
  <si>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</si>
  <si>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</si>
  <si>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</si>
  <si>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</si>
  <si>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</si>
  <si>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</si>
  <si>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</si>
  <si>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</si>
  <si>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</si>
  <si>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</si>
  <si>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</si>
  <si>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</si>
  <si>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</si>
  <si>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</si>
  <si>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</si>
  <si>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</si>
  <si>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</si>
  <si>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</si>
  <si>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</si>
  <si>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</si>
  <si>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</si>
  <si>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</si>
  <si>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</si>
  <si>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</si>
  <si>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</si>
  <si>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</si>
  <si>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</si>
  <si>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</si>
  <si>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</si>
  <si>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</si>
  <si>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</si>
  <si>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</si>
  <si>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</si>
  <si>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</si>
  <si>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</si>
  <si>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</si>
  <si>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</si>
  <si>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</si>
  <si>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</si>
  <si>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</si>
  <si>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</si>
  <si>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</si>
  <si>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</si>
  <si>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</si>
  <si>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</si>
  <si>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</si>
  <si>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</si>
  <si>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</si>
  <si>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</si>
  <si>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</si>
  <si>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</si>
  <si>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</si>
  <si>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</si>
  <si>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</si>
  <si>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</si>
  <si>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</si>
  <si>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</si>
  <si>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</si>
  <si>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</si>
  <si>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</si>
  <si>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</si>
  <si>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</si>
  <si>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</si>
  <si>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</si>
  <si>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</si>
  <si>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</si>
  <si>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</si>
  <si>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</si>
  <si>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</si>
  <si>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</si>
  <si>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</si>
  <si>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</si>
  <si>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</si>
  <si>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</si>
  <si>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</si>
  <si>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</si>
  <si>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</si>
  <si>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</si>
  <si>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</si>
  <si>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</si>
  <si>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</si>
  <si>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</si>
  <si>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</si>
  <si>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</si>
  <si>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</si>
  <si>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</si>
  <si>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</si>
  <si>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</si>
  <si>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</si>
  <si>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</si>
  <si>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</si>
  <si>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</si>
  <si>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</si>
  <si>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</si>
  <si>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</si>
  <si>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</si>
  <si>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</si>
  <si>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</si>
  <si>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</si>
  <si>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</si>
  <si>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</si>
  <si>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</si>
  <si>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</si>
  <si>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</si>
  <si>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</si>
  <si>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</si>
  <si>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</si>
  <si>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</si>
  <si>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</si>
  <si>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</si>
  <si>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</si>
  <si>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</si>
  <si>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</si>
  <si>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</si>
  <si>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</si>
  <si>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</si>
  <si>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</si>
  <si>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</si>
  <si>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</si>
  <si>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</si>
  <si>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</si>
  <si>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</si>
  <si>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</si>
  <si>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</si>
  <si>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</si>
  <si>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</si>
  <si>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</si>
  <si>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</si>
  <si>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</si>
  <si>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</si>
  <si>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</si>
  <si>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</si>
  <si>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</si>
  <si>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</si>
  <si>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</si>
  <si>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</si>
  <si>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</si>
  <si>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</si>
  <si>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</si>
  <si>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</si>
  <si>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</si>
  <si>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</si>
  <si>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</si>
  <si>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</si>
  <si>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</si>
  <si>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</si>
  <si>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</si>
  <si>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</si>
  <si>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</si>
  <si>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</si>
  <si>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</si>
  <si>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</si>
  <si>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</si>
  <si>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</si>
  <si>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</si>
  <si>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</si>
  <si>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</si>
  <si>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</si>
  <si>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</si>
  <si>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</si>
  <si>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</si>
  <si>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</si>
  <si>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</si>
  <si>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</si>
  <si>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</si>
  <si>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</si>
  <si>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</si>
  <si>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</si>
  <si>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</si>
  <si>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</si>
  <si>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</si>
  <si>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</si>
  <si>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</si>
  <si>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</si>
  <si>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</si>
  <si>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</si>
  <si>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</si>
  <si>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</si>
  <si>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</si>
  <si>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</si>
  <si>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</si>
  <si>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</si>
  <si>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</si>
  <si>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</si>
  <si>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</si>
  <si>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</si>
  <si>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</si>
  <si>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</si>
  <si>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</si>
  <si>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</si>
  <si>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</si>
  <si>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</si>
  <si>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</si>
  <si>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</si>
  <si>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</si>
  <si>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</si>
  <si>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</si>
  <si>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</si>
  <si>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</si>
  <si>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</si>
  <si>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</si>
  <si>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</si>
  <si>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</si>
  <si>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</si>
  <si>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</si>
  <si>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</si>
  <si>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</si>
  <si>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</si>
  <si>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</si>
  <si>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</si>
  <si>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</si>
  <si>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</si>
  <si>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</si>
  <si>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</si>
  <si>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</si>
  <si>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</si>
  <si>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</si>
  <si>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</si>
  <si>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</si>
  <si>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</si>
  <si>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</si>
  <si>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</si>
  <si>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</si>
  <si>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</si>
  <si>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</si>
  <si>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</si>
  <si>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</si>
  <si>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</si>
  <si>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</si>
  <si>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</si>
  <si>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</si>
  <si>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</si>
  <si>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</si>
  <si>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</si>
  <si>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</si>
  <si>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</si>
  <si>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</si>
  <si>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</si>
  <si>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</si>
  <si>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</si>
  <si>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</si>
  <si>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</si>
  <si>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</si>
  <si>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</si>
  <si>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</si>
  <si>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</si>
  <si>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</si>
  <si>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</si>
  <si>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</si>
  <si>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</si>
  <si>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</si>
  <si>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</si>
  <si>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</si>
  <si>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</si>
  <si>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</si>
  <si>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</si>
  <si>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</si>
  <si>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</si>
  <si>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</si>
  <si>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</si>
  <si>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</si>
  <si>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</si>
  <si>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</si>
  <si>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</si>
  <si>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</si>
  <si>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</si>
  <si>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</si>
  <si>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</si>
  <si>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</si>
  <si>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</si>
  <si>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</si>
  <si>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</si>
  <si>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</si>
  <si>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</si>
  <si>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</si>
  <si>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</si>
  <si>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</si>
  <si>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</si>
  <si>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</si>
  <si>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</si>
  <si>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</si>
  <si>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</si>
  <si>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</si>
  <si>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</si>
  <si>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</si>
  <si>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</si>
  <si>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</si>
  <si>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</si>
  <si>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</si>
  <si>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</si>
  <si>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</si>
  <si>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</si>
  <si>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</si>
  <si>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</si>
  <si>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</si>
  <si>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</si>
  <si>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</si>
  <si>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</si>
  <si>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</si>
  <si>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</si>
  <si>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</si>
  <si>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</si>
  <si>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</si>
  <si>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</si>
  <si>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</si>
  <si>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</si>
  <si>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</si>
  <si>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</si>
  <si>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</si>
  <si>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</si>
  <si>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</si>
  <si>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</si>
  <si>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</si>
  <si>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</si>
  <si>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</si>
  <si>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</si>
  <si>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</si>
  <si>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</si>
  <si>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</si>
  <si>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</si>
  <si>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</si>
  <si>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</si>
  <si>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</si>
  <si>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</si>
  <si>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</si>
  <si>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</si>
  <si>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</si>
  <si>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</si>
  <si>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</si>
  <si>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</si>
  <si>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</si>
  <si>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</si>
  <si>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</si>
  <si>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</si>
  <si>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</si>
  <si>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</si>
  <si>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</si>
  <si>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</si>
  <si>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</si>
  <si>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</si>
  <si>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</si>
  <si>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</si>
  <si>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</si>
  <si>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</si>
  <si>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</si>
  <si>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</si>
  <si>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</si>
  <si>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</si>
  <si>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</si>
  <si>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</si>
  <si>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</si>
  <si>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</si>
  <si>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</si>
  <si>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</si>
  <si>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</si>
  <si>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</si>
  <si>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</si>
  <si>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</si>
  <si>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</si>
  <si>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</si>
  <si>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</si>
  <si>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</si>
  <si>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</si>
  <si>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</si>
  <si>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</si>
  <si>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</si>
  <si>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</si>
  <si>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</si>
  <si>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</si>
  <si>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</si>
  <si>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</si>
  <si>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</si>
  <si>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</si>
  <si>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</si>
  <si>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</si>
  <si>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</si>
  <si>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</si>
  <si>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</si>
  <si>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</si>
  <si>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</si>
  <si>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</si>
  <si>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</si>
  <si>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</si>
  <si>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</si>
  <si>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</si>
  <si>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</si>
  <si>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</si>
  <si>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</si>
  <si>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</si>
  <si>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</si>
  <si>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</si>
  <si>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</si>
  <si>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</si>
  <si>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</si>
  <si>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</si>
  <si>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</si>
  <si>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</si>
  <si>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</si>
  <si>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</si>
  <si>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</si>
  <si>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</si>
  <si>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</si>
  <si>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</si>
  <si>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</si>
  <si>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</si>
  <si>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</si>
  <si>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</si>
  <si>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</si>
  <si>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</si>
  <si>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</si>
  <si>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</si>
  <si>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</si>
  <si>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</si>
  <si>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</si>
  <si>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</si>
  <si>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</si>
  <si>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</si>
  <si>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</si>
  <si>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</si>
  <si>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</si>
  <si>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</si>
  <si>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</si>
  <si>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</si>
  <si>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</si>
  <si>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</si>
  <si>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</si>
  <si>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</si>
  <si>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</si>
  <si>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</si>
  <si>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</si>
  <si>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</si>
  <si>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</si>
  <si>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</si>
  <si>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</si>
  <si>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</si>
  <si>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</si>
  <si>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</si>
  <si>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</si>
  <si>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</si>
  <si>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</si>
  <si>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</si>
  <si>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</si>
  <si>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</si>
  <si>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</si>
  <si>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</si>
  <si>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</si>
  <si>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</si>
  <si>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</si>
  <si>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</si>
  <si>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</si>
  <si>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</si>
  <si>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</si>
  <si>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</si>
  <si>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</si>
  <si>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</si>
  <si>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</si>
  <si>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</si>
  <si>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</si>
  <si>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</si>
  <si>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</si>
  <si>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</si>
  <si>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</si>
  <si>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</si>
  <si>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</si>
  <si>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</si>
  <si>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</si>
  <si>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</si>
  <si>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</si>
  <si>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</si>
  <si>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</si>
  <si>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</si>
  <si>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</si>
  <si>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</si>
  <si>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</si>
  <si>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</si>
  <si>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</si>
  <si>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</si>
  <si>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</si>
  <si>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</si>
  <si>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</si>
  <si>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</si>
  <si>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</si>
  <si>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</si>
  <si>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</si>
  <si>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</si>
  <si>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</si>
  <si>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</si>
  <si>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</si>
  <si>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</si>
  <si>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</si>
  <si>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</si>
  <si>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</si>
  <si>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</si>
  <si>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</si>
  <si>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</si>
  <si>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</si>
  <si>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</si>
  <si>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</si>
  <si>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</si>
  <si>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</si>
  <si>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</si>
  <si>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</si>
  <si>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</si>
  <si>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</si>
  <si>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</si>
  <si>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</si>
  <si>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</si>
  <si>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</si>
  <si>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</si>
  <si>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</si>
  <si>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</si>
  <si>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</si>
  <si>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</si>
  <si>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</si>
  <si>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</si>
  <si>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</si>
  <si>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</si>
  <si>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</si>
  <si>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</si>
  <si>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</si>
  <si>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</si>
  <si>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</si>
  <si>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</si>
  <si>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</si>
  <si>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</si>
  <si>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</si>
  <si>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</si>
  <si>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</si>
  <si>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</si>
  <si>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</si>
  <si>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</si>
  <si>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</si>
  <si>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</si>
  <si>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</si>
  <si>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</si>
  <si>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</si>
  <si>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</si>
  <si>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</si>
  <si>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</si>
  <si>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</si>
  <si>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</si>
  <si>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</si>
  <si>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</si>
  <si>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</si>
  <si>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</si>
  <si>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</si>
  <si>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</si>
  <si>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</si>
  <si>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</si>
  <si>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</si>
  <si>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</si>
  <si>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</si>
  <si>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</si>
  <si>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</si>
  <si>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</si>
  <si>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</si>
  <si>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</si>
  <si>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</si>
  <si>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</si>
  <si>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</si>
  <si>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</si>
  <si>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</si>
  <si>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</si>
  <si>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</si>
  <si>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</si>
  <si>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</si>
  <si>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</si>
  <si>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</si>
  <si>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</si>
  <si>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</si>
  <si>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</si>
  <si>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</si>
  <si>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</si>
  <si>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</si>
  <si>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</si>
  <si>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</si>
  <si>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</si>
  <si>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</si>
  <si>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</si>
  <si>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</si>
  <si>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</si>
  <si>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</si>
  <si>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</si>
  <si>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</si>
  <si>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</si>
  <si>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</si>
  <si>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</si>
  <si>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</si>
  <si>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</si>
  <si>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</si>
  <si>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</si>
  <si>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</si>
  <si>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</si>
  <si>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</si>
  <si>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</si>
  <si>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</si>
  <si>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</si>
  <si>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</si>
  <si>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</si>
  <si>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</si>
  <si>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</si>
  <si>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</si>
  <si>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</si>
  <si>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</si>
  <si>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</si>
  <si>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</si>
  <si>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</si>
  <si>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</si>
  <si>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</si>
  <si>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</si>
  <si>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</si>
  <si>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</si>
  <si>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</si>
  <si>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</si>
  <si>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</si>
  <si>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</si>
  <si>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</si>
  <si>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</si>
  <si>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</si>
  <si>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</si>
  <si>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</si>
  <si>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</si>
  <si>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</si>
  <si>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</si>
  <si>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</si>
  <si>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</si>
  <si>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</si>
  <si>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</si>
  <si>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</si>
  <si>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</si>
  <si>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</si>
  <si>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</si>
  <si>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</si>
  <si>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</si>
  <si>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</si>
  <si>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</si>
  <si>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</si>
  <si>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</si>
  <si>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</si>
  <si>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</si>
  <si>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</si>
  <si>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</si>
  <si>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</si>
  <si>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</si>
  <si>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</si>
  <si>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</si>
  <si>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</si>
  <si>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</si>
  <si>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</si>
  <si>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</si>
  <si>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</si>
  <si>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</si>
  <si>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</si>
  <si>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</si>
  <si>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</si>
  <si>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</si>
  <si>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</si>
  <si>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</si>
  <si>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</si>
  <si>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</si>
  <si>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</si>
  <si>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</si>
  <si>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</si>
  <si>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</si>
  <si>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</si>
  <si>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</si>
  <si>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</si>
  <si>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</si>
  <si>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</si>
  <si>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</si>
  <si>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</si>
  <si>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</si>
  <si>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</si>
  <si>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</si>
  <si>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</si>
  <si>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</si>
  <si>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</si>
  <si>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</si>
  <si>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</si>
  <si>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</si>
  <si>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</si>
  <si>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</si>
  <si>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</si>
  <si>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</si>
  <si>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</si>
  <si>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</si>
  <si>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</si>
  <si>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</si>
  <si>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</si>
  <si>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</si>
  <si>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</si>
  <si>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</si>
  <si>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</si>
  <si>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</si>
  <si>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</si>
  <si>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</si>
  <si>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</si>
  <si>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</si>
  <si>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</si>
  <si>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</si>
  <si>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</si>
  <si>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</si>
  <si>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</si>
  <si>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</si>
  <si>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</si>
  <si>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</si>
  <si>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</si>
  <si>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</si>
  <si>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</si>
  <si>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</si>
  <si>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</si>
  <si>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</si>
  <si>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</si>
  <si>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</si>
  <si>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</si>
  <si>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</si>
  <si>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</si>
  <si>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</si>
  <si>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</si>
  <si>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</si>
  <si>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</si>
  <si>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</si>
  <si>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</si>
  <si>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</si>
  <si>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</si>
  <si>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</si>
  <si>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</si>
  <si>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</si>
  <si>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</si>
  <si>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</si>
  <si>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</si>
  <si>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</si>
  <si>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</si>
  <si>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</si>
  <si>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</si>
  <si>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</si>
  <si>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</si>
  <si>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</si>
  <si>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</si>
  <si>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</si>
  <si>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</si>
  <si>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</si>
  <si>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</si>
  <si>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</si>
  <si>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</si>
  <si>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</si>
  <si>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</si>
  <si>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</si>
  <si>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</si>
  <si>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</si>
  <si>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</si>
  <si>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</si>
  <si>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</si>
  <si>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</si>
  <si>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</si>
  <si>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</si>
  <si>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</si>
  <si>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</si>
  <si>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</si>
  <si>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</si>
  <si>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</si>
  <si>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</si>
  <si>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</si>
  <si>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</si>
  <si>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</si>
  <si>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</si>
  <si>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</si>
  <si>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</si>
  <si>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</si>
  <si>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</si>
  <si>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</si>
  <si>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</si>
  <si>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</si>
  <si>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</si>
  <si>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</si>
  <si>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</si>
  <si>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</si>
  <si>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</si>
  <si>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</si>
  <si>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</si>
  <si>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</si>
  <si>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</si>
  <si>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</si>
  <si>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</si>
  <si>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</si>
  <si>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</si>
  <si>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</si>
  <si>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</si>
  <si>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</si>
  <si>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</si>
  <si>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</si>
  <si>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</si>
  <si>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</si>
  <si>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</si>
  <si>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</si>
  <si>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</si>
  <si>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</si>
  <si>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</si>
  <si>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</si>
  <si>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</si>
  <si>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</si>
  <si>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</si>
  <si>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</si>
  <si>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</si>
  <si>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</si>
  <si>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</si>
  <si>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</si>
  <si>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</si>
  <si>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</si>
  <si>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</si>
  <si>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</si>
  <si>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</si>
  <si>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</si>
  <si>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</si>
  <si>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</si>
  <si>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</si>
  <si>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</si>
  <si>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</si>
  <si>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</si>
  <si>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</si>
  <si>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</si>
  <si>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</si>
  <si>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</si>
  <si>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</si>
  <si>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</si>
  <si>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</si>
  <si>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</si>
  <si>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</si>
  <si>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</si>
  <si>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</si>
  <si>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</si>
  <si>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</si>
  <si>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</si>
  <si>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</si>
  <si>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</si>
  <si>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</si>
  <si>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</si>
  <si>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</si>
  <si>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</si>
  <si>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</si>
  <si>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</si>
  <si>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</si>
  <si>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</si>
  <si>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</si>
  <si>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</si>
  <si>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</si>
  <si>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</si>
  <si>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</si>
  <si>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</si>
  <si>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</si>
  <si>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</si>
  <si>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</si>
  <si>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</si>
  <si>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</si>
  <si>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</si>
  <si>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</si>
  <si>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</si>
  <si>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</si>
  <si>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</si>
  <si>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</si>
  <si>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</si>
  <si>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</si>
  <si>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</si>
  <si>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</si>
  <si>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</si>
  <si>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</si>
  <si>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</si>
  <si>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</si>
  <si>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</si>
  <si>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</si>
  <si>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</si>
  <si>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</si>
  <si>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</si>
  <si>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</si>
  <si>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</si>
  <si>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</si>
  <si>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</si>
  <si>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</si>
  <si>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</si>
  <si>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</si>
  <si>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</si>
  <si>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</si>
  <si>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</si>
  <si>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</si>
  <si>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</si>
  <si>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</si>
  <si>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</si>
  <si>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</si>
  <si>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</si>
  <si>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</si>
  <si>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</si>
  <si>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</si>
  <si>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</si>
  <si>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</si>
  <si>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</si>
  <si>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</si>
  <si>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</si>
  <si>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</si>
  <si>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</si>
  <si>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</si>
  <si>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</si>
  <si>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</si>
  <si>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</si>
  <si>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</si>
  <si>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</si>
  <si>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</si>
  <si>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</si>
  <si>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</si>
  <si>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</si>
  <si>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</si>
  <si>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</si>
  <si>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</si>
  <si>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</si>
  <si>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</si>
  <si>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</si>
  <si>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</si>
  <si>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</si>
  <si>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</si>
  <si>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</si>
  <si>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</si>
  <si>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</si>
  <si>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</si>
  <si>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</si>
  <si>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</si>
  <si>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</si>
  <si>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</si>
  <si>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</si>
  <si>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</si>
  <si>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</si>
  <si>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</si>
  <si>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</si>
  <si>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</si>
  <si>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</si>
  <si>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</si>
  <si>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</si>
  <si>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</si>
  <si>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</si>
  <si>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</si>
  <si>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</si>
  <si>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</si>
  <si>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</si>
  <si>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</si>
  <si>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</si>
  <si>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</si>
  <si>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</si>
  <si>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</si>
  <si>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</si>
  <si>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</si>
  <si>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</si>
  <si>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</si>
  <si>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</si>
  <si>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</si>
  <si>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</si>
  <si>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</si>
  <si>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</si>
  <si>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</si>
  <si>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</si>
  <si>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</si>
  <si>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</si>
  <si>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</si>
  <si>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</si>
  <si>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</si>
  <si>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</si>
  <si>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</si>
  <si>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</si>
  <si>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</si>
  <si>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</si>
  <si>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</si>
  <si>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</si>
  <si>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</si>
  <si>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</si>
  <si>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</si>
  <si>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</si>
  <si>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</si>
  <si>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</si>
  <si>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</si>
  <si>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</si>
  <si>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</si>
  <si>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</si>
  <si>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</si>
  <si>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</si>
  <si>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</si>
  <si>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</si>
  <si>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</si>
  <si>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</si>
  <si>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</si>
  <si>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</si>
  <si>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</si>
  <si>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</si>
  <si>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</si>
  <si>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</si>
  <si>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</si>
  <si>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</si>
  <si>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</si>
  <si>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</si>
  <si>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</si>
  <si>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</si>
  <si>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</si>
  <si>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</si>
  <si>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</si>
  <si>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</si>
  <si>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</si>
  <si>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</si>
  <si>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</si>
  <si>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</si>
  <si>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</si>
  <si>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</si>
  <si>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</si>
  <si>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</si>
  <si>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</si>
  <si>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</si>
  <si>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</si>
  <si>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</si>
  <si>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</si>
  <si>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</si>
  <si>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</si>
  <si>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</si>
  <si>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</si>
  <si>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</si>
  <si>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</si>
  <si>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</si>
  <si>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</si>
  <si>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</si>
  <si>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</si>
  <si>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</si>
  <si>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</si>
  <si>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</si>
  <si>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</si>
  <si>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</si>
  <si>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</si>
  <si>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</si>
  <si>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</si>
  <si>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</si>
  <si>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</si>
  <si>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</si>
  <si>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</si>
  <si>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</si>
  <si>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</si>
  <si>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</si>
  <si>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</si>
  <si>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</si>
  <si>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</si>
  <si>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</si>
  <si>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</si>
  <si>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</si>
  <si>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</si>
  <si>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</si>
  <si>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</si>
  <si>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</si>
  <si>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</si>
  <si>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</si>
  <si>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</si>
  <si>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</si>
  <si>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</si>
  <si>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</si>
  <si>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</si>
  <si>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</si>
  <si>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</si>
  <si>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</si>
  <si>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</si>
  <si>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</si>
  <si>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</si>
  <si>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</si>
  <si>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</si>
  <si>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</si>
  <si>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</si>
  <si>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</si>
  <si>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</si>
  <si>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</si>
  <si>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</si>
  <si>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</si>
  <si>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</si>
  <si>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</si>
  <si>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</si>
  <si>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</si>
  <si>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</si>
  <si>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</si>
  <si>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</si>
  <si>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</si>
  <si>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</si>
  <si>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</si>
  <si>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</si>
  <si>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</si>
  <si>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</si>
  <si>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</si>
  <si>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</si>
  <si>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</si>
  <si>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</si>
  <si>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</si>
  <si>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</si>
  <si>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</si>
  <si>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</si>
  <si>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</si>
  <si>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</si>
  <si>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</si>
  <si>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</si>
  <si>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</si>
  <si>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</si>
  <si>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</si>
  <si>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</si>
  <si>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</si>
  <si>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</si>
  <si>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</si>
  <si>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</si>
  <si>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</si>
  <si>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</si>
  <si>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</si>
  <si>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</si>
  <si>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</si>
  <si>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</si>
  <si>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</si>
  <si>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</si>
  <si>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</si>
  <si>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</si>
  <si>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</si>
  <si>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</si>
  <si>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</si>
  <si>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</si>
  <si>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</si>
  <si>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</si>
  <si>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</si>
  <si>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</si>
  <si>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</si>
  <si>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</si>
  <si>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</si>
  <si>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</si>
  <si>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</si>
  <si>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</si>
  <si>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</si>
  <si>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</si>
  <si>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</si>
  <si>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</si>
  <si>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</si>
  <si>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</si>
  <si>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</si>
  <si>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</si>
  <si>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</si>
  <si>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</si>
  <si>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</si>
  <si>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</si>
  <si>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</si>
  <si>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</si>
  <si>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</si>
  <si>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</si>
  <si>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</si>
  <si>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</si>
  <si>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</si>
  <si>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</si>
  <si>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</si>
  <si>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</si>
  <si>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</si>
  <si>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</si>
  <si>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</si>
  <si>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</si>
  <si>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</si>
  <si>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</si>
  <si>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</si>
  <si>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</si>
  <si>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</si>
  <si>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</si>
  <si>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</si>
  <si>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</si>
  <si>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</si>
  <si>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</si>
  <si>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</si>
  <si>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</si>
  <si>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</si>
  <si>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</si>
  <si>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</si>
  <si>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</si>
  <si>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</si>
  <si>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</si>
  <si>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</si>
  <si>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</si>
  <si>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</si>
  <si>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</si>
  <si>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</si>
  <si>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</si>
  <si>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</si>
  <si>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</si>
  <si>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</si>
  <si>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</si>
  <si>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</si>
  <si>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</si>
  <si>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</si>
  <si>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</si>
  <si>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</si>
  <si>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</si>
  <si>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</si>
  <si>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</si>
  <si>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</si>
  <si>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</si>
  <si>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</si>
  <si>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</si>
  <si>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</si>
  <si>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</si>
  <si>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</si>
  <si>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</si>
  <si>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</si>
  <si>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</si>
  <si>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</si>
  <si>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</si>
  <si>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</si>
  <si>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</si>
  <si>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</si>
  <si>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</si>
  <si>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</si>
  <si>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</si>
  <si>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</si>
  <si>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</si>
  <si>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</si>
  <si>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</si>
  <si>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</si>
  <si>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</si>
  <si>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</si>
  <si>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</si>
  <si>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</si>
  <si>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</si>
  <si>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</si>
  <si>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</si>
  <si>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</si>
  <si>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</si>
  <si>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</si>
  <si>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</si>
  <si>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</si>
  <si>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</si>
  <si>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</si>
  <si>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</si>
  <si>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</si>
  <si>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</si>
  <si>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</si>
  <si>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</si>
  <si>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</si>
  <si>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</si>
  <si>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</si>
  <si>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</si>
  <si>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</si>
  <si>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</si>
  <si>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</si>
  <si>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</si>
  <si>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</si>
  <si>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</si>
  <si>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</si>
  <si>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</si>
  <si>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</si>
  <si>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</si>
  <si>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</si>
  <si>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</si>
  <si>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</si>
  <si>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</si>
  <si>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</si>
  <si>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</si>
  <si>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</si>
  <si>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</si>
  <si>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</si>
  <si>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</si>
  <si>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</si>
  <si>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</si>
  <si>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</si>
  <si>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</si>
  <si>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</si>
  <si>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</si>
  <si>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</si>
  <si>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</si>
  <si>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</si>
  <si>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</si>
  <si>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</si>
  <si>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</si>
  <si>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</si>
  <si>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</si>
  <si>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</si>
  <si>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</si>
  <si>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</si>
  <si>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</si>
  <si>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</si>
  <si>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</si>
  <si>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</si>
  <si>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</si>
  <si>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</si>
  <si>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</si>
  <si>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</si>
  <si>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</si>
  <si>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</si>
  <si>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</si>
  <si>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</si>
  <si>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</si>
  <si>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</si>
  <si>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</si>
  <si>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</si>
  <si>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</si>
  <si>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</si>
  <si>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</si>
  <si>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</si>
  <si>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</si>
  <si>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</si>
  <si>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</si>
  <si>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</si>
  <si>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</si>
  <si>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</si>
  <si>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</si>
  <si>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</si>
  <si>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</si>
  <si>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</si>
  <si>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</si>
  <si>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</si>
  <si>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</si>
  <si>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</si>
  <si>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</si>
  <si>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</si>
  <si>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</si>
  <si>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</si>
  <si>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</si>
  <si>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</si>
  <si>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</si>
  <si>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</si>
  <si>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</si>
  <si>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</si>
  <si>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</si>
  <si>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</si>
  <si>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</si>
  <si>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</si>
  <si>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</si>
  <si>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</si>
  <si>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</si>
  <si>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</si>
  <si>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</si>
  <si>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</si>
  <si>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</si>
  <si>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</si>
  <si>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</si>
  <si>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</si>
  <si>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</si>
  <si>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</si>
  <si>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</si>
  <si>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</si>
  <si>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</si>
  <si>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</si>
  <si>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</si>
  <si>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</si>
  <si>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</si>
  <si>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</si>
  <si>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</si>
  <si>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</si>
  <si>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</si>
  <si>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</si>
  <si>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</si>
  <si>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</si>
  <si>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</si>
  <si>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</si>
  <si>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</si>
  <si>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</si>
  <si>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</si>
  <si>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</si>
  <si>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</si>
  <si>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</si>
  <si>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</si>
  <si>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</si>
  <si>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</si>
  <si>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</si>
  <si>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</si>
  <si>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</si>
  <si>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</si>
  <si>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</si>
  <si>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</si>
  <si>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</si>
  <si>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</si>
  <si>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</si>
  <si>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</si>
  <si>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</si>
  <si>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</si>
  <si>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</si>
  <si>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</si>
  <si>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</si>
  <si>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</si>
  <si>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</si>
  <si>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</si>
  <si>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</si>
  <si>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</si>
  <si>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</si>
  <si>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</si>
  <si>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</si>
  <si>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</si>
  <si>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</si>
  <si>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</si>
  <si>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</si>
  <si>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</si>
  <si>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</si>
  <si>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</si>
  <si>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</si>
  <si>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</si>
  <si>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</si>
  <si>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</si>
  <si>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</si>
  <si>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</si>
  <si>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</si>
  <si>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</si>
  <si>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</si>
  <si>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</si>
  <si>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</si>
  <si>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</si>
  <si>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</si>
  <si>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</si>
  <si>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</si>
  <si>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</si>
  <si>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</si>
  <si>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</si>
  <si>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</si>
  <si>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</si>
  <si>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</si>
  <si>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</si>
  <si>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</si>
  <si>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</si>
  <si>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</si>
  <si>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</si>
  <si>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</si>
  <si>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</si>
  <si>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</si>
  <si>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</si>
  <si>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</si>
  <si>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</si>
  <si>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</si>
  <si>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</si>
  <si>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</si>
  <si>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</si>
  <si>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</si>
  <si>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</si>
  <si>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</si>
  <si>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</si>
  <si>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</si>
  <si>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</si>
  <si>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</si>
  <si>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</si>
  <si>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</si>
  <si>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</si>
  <si>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</si>
  <si>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</si>
  <si>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</si>
  <si>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</si>
  <si>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</si>
  <si>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</si>
  <si>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</si>
  <si>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</si>
  <si>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</si>
  <si>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</si>
  <si>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</si>
  <si>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</si>
  <si>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</si>
  <si>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</si>
  <si>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</si>
  <si>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</si>
  <si>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</si>
  <si>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</si>
  <si>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</si>
  <si>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</si>
  <si>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</si>
  <si>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</si>
  <si>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</si>
  <si>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</si>
  <si>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</si>
  <si>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</si>
  <si>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</si>
  <si>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</si>
  <si>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</si>
  <si>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</si>
  <si>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</si>
  <si>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</si>
  <si>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</si>
  <si>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</si>
  <si>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</si>
  <si>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</si>
  <si>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</si>
  <si>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</si>
  <si>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</si>
  <si>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</si>
  <si>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</si>
  <si>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</si>
  <si>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</si>
  <si>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</si>
  <si>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</si>
  <si>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</si>
  <si>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</si>
  <si>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</si>
  <si>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</si>
  <si>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</si>
  <si>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</si>
  <si>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</si>
  <si>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</si>
  <si>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</si>
  <si>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</si>
  <si>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</si>
  <si>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</si>
  <si>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</si>
  <si>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</si>
  <si>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</si>
  <si>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</si>
  <si>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</si>
  <si>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</si>
  <si>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</si>
  <si>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</si>
  <si>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</si>
  <si>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</si>
  <si>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</si>
  <si>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</si>
  <si>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</si>
  <si>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</si>
  <si>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</si>
  <si>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</si>
  <si>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</si>
  <si>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</si>
  <si>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</si>
  <si>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</si>
  <si>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</si>
  <si>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</si>
  <si>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</si>
  <si>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</si>
  <si>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</si>
  <si>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</si>
  <si>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</si>
  <si>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</si>
  <si>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</si>
  <si>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</si>
  <si>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</si>
  <si>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</si>
  <si>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</si>
  <si>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</si>
  <si>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</si>
  <si>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</si>
  <si>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</si>
  <si>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</si>
  <si>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</si>
  <si>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</si>
  <si>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</si>
  <si>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</si>
  <si>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</si>
  <si>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</si>
  <si>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</si>
  <si>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</si>
  <si>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</si>
  <si>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</si>
  <si>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</si>
  <si>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</si>
  <si>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</si>
  <si>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</si>
  <si>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</si>
  <si>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</si>
  <si>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</si>
  <si>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</si>
  <si>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</si>
  <si>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</si>
  <si>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</si>
  <si>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</si>
  <si>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</si>
  <si>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</si>
  <si>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</si>
  <si>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</si>
  <si>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</si>
  <si>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</si>
  <si>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</si>
  <si>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</si>
  <si>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</si>
  <si>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</si>
  <si>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</si>
  <si>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</si>
  <si>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</si>
  <si>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</si>
  <si>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</si>
  <si>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</si>
  <si>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</si>
  <si>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</si>
  <si>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</si>
  <si>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</si>
  <si>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</si>
  <si>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</si>
  <si>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</si>
  <si>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</si>
  <si>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</si>
  <si>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</si>
  <si>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</si>
  <si>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</si>
  <si>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</si>
  <si>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</si>
  <si>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</si>
  <si>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</si>
  <si>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</si>
  <si>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</si>
  <si>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</si>
  <si>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</si>
  <si>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</si>
  <si>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</si>
  <si>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</si>
  <si>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</si>
  <si>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</si>
  <si>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</si>
  <si>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</si>
  <si>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</si>
  <si>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</si>
  <si>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</si>
  <si>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</si>
  <si>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</si>
  <si>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</si>
  <si>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</si>
  <si>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</si>
  <si>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</si>
  <si>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</si>
  <si>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</si>
  <si>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</si>
  <si>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</si>
  <si>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</si>
  <si>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</si>
  <si>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</si>
  <si>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</si>
  <si>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</si>
  <si>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</si>
  <si>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</si>
  <si>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</si>
  <si>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</si>
  <si>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</si>
  <si>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</si>
  <si>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</si>
  <si>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</si>
  <si>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</si>
  <si>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</si>
  <si>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</si>
  <si>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</si>
  <si>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</si>
  <si>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</si>
  <si>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</si>
  <si>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</si>
  <si>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</si>
  <si>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</si>
  <si>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</si>
  <si>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</si>
  <si>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</si>
  <si>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</si>
  <si>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</si>
  <si>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</si>
  <si>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</si>
  <si>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</si>
  <si>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</si>
  <si>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</si>
  <si>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</si>
  <si>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</si>
  <si>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</si>
  <si>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</si>
  <si>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</si>
  <si>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</si>
  <si>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</si>
  <si>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</si>
  <si>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</si>
  <si>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</si>
  <si>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</si>
  <si>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</si>
  <si>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</si>
  <si>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</si>
  <si>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</si>
  <si>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</si>
  <si>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</si>
  <si>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</si>
  <si>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</si>
  <si>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</si>
  <si>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</si>
  <si>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</si>
  <si>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</si>
  <si>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</si>
  <si>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</si>
  <si>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</si>
  <si>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</si>
  <si>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</si>
  <si>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</si>
  <si>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</si>
  <si>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</si>
  <si>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</si>
  <si>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</si>
  <si>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</si>
  <si>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</si>
  <si>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</si>
  <si>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</si>
  <si>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</si>
  <si>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</si>
  <si>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</si>
  <si>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</si>
  <si>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</si>
  <si>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</si>
  <si>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</si>
  <si>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</si>
  <si>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</si>
  <si>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</si>
  <si>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</si>
  <si>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</si>
  <si>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</si>
  <si>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</si>
  <si>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</si>
  <si>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</si>
  <si>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</si>
  <si>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</si>
  <si>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</si>
  <si>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</si>
  <si>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</si>
  <si>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</si>
  <si>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</si>
  <si>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</si>
  <si>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</si>
  <si>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</si>
  <si>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</si>
  <si>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</si>
  <si>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</si>
  <si>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</si>
  <si>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</si>
  <si>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</si>
  <si>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</si>
  <si>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</si>
  <si>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</si>
  <si>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</si>
  <si>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</si>
  <si>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</si>
  <si>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</si>
  <si>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</si>
  <si>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</si>
  <si>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</si>
  <si>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</si>
  <si>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</si>
  <si>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</si>
  <si>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</si>
  <si>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</si>
  <si>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</si>
  <si>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</si>
  <si>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</si>
  <si>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</si>
  <si>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</si>
  <si>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</si>
  <si>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</si>
  <si>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</si>
  <si>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</si>
  <si>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</si>
  <si>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</si>
  <si>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</si>
  <si>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</si>
  <si>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</si>
  <si>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</si>
  <si>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</si>
  <si>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</si>
  <si>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</si>
  <si>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</si>
  <si>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</si>
  <si>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</si>
  <si>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</si>
  <si>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</si>
  <si>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</si>
  <si>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</si>
  <si>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</si>
  <si>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</si>
  <si>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</si>
  <si>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</si>
  <si>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</si>
  <si>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</si>
  <si>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</si>
  <si>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</si>
  <si>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</si>
  <si>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</si>
  <si>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</si>
  <si>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</si>
  <si>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</si>
  <si>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</si>
  <si>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</si>
  <si>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</si>
  <si>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</si>
  <si>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</si>
  <si>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</si>
  <si>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</si>
  <si>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</si>
  <si>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</si>
  <si>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</si>
  <si>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</si>
  <si>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</si>
  <si>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</si>
  <si>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</si>
  <si>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</si>
  <si>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</si>
  <si>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</si>
  <si>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</si>
  <si>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</si>
  <si>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</si>
  <si>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</si>
  <si>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</si>
  <si>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</si>
  <si>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</si>
  <si>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</si>
  <si>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</si>
  <si>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</si>
  <si>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</si>
  <si>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</si>
  <si>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</si>
  <si>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</si>
  <si>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</si>
  <si>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</si>
  <si>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</si>
  <si>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</si>
  <si>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</si>
  <si>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</si>
  <si>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</si>
  <si>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</si>
  <si>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</si>
  <si>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</si>
  <si>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</si>
  <si>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</si>
  <si>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</si>
  <si>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</si>
  <si>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</si>
  <si>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</si>
  <si>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</si>
  <si>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</si>
  <si>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</si>
  <si>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</si>
  <si>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</si>
  <si>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</si>
  <si>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</si>
  <si>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</si>
  <si>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</si>
  <si>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</si>
  <si>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</si>
  <si>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</si>
  <si>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</si>
  <si>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</si>
  <si>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</si>
  <si>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</si>
  <si>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</si>
  <si>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</si>
  <si>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</si>
  <si>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</si>
  <si>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</si>
  <si>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</si>
  <si>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</si>
  <si>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</si>
  <si>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</si>
  <si>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</si>
  <si>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</si>
  <si>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</si>
  <si>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</si>
  <si>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</si>
  <si>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</si>
  <si>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</si>
  <si>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</si>
  <si>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</si>
  <si>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</si>
  <si>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</si>
  <si>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</si>
  <si>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</si>
  <si>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</si>
  <si>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</si>
  <si>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</si>
  <si>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</si>
  <si>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</si>
  <si>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</si>
  <si>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</si>
  <si>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</si>
  <si>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</si>
  <si>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</si>
  <si>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</si>
  <si>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</si>
  <si>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</si>
  <si>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</si>
  <si>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</si>
  <si>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</si>
  <si>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</si>
  <si>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</si>
  <si>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</si>
  <si>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</si>
  <si>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</si>
  <si>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</si>
  <si>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</si>
  <si>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</si>
  <si>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</si>
  <si>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</si>
  <si>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</si>
  <si>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</si>
  <si>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</si>
  <si>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</si>
  <si>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</si>
  <si>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</si>
  <si>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</si>
  <si>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</si>
  <si>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</si>
  <si>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</si>
  <si>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</si>
  <si>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</si>
  <si>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</si>
  <si>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</si>
  <si>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</si>
  <si>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</si>
  <si>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</si>
  <si>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</si>
  <si>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</si>
  <si>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</si>
  <si>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</si>
  <si>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</si>
  <si>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</si>
  <si>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</si>
  <si>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</si>
  <si>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</si>
  <si>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</si>
  <si>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</si>
  <si>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</si>
  <si>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</si>
  <si>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</si>
  <si>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</si>
  <si>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</si>
  <si>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</si>
  <si>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</si>
  <si>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</si>
  <si>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</si>
  <si>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</si>
  <si>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</si>
  <si>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</si>
  <si>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</si>
  <si>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</si>
  <si>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</si>
  <si>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</si>
  <si>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</si>
  <si>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</si>
  <si>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</si>
  <si>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</si>
  <si>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</si>
  <si>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</si>
  <si>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</si>
  <si>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</si>
  <si>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</si>
  <si>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</si>
  <si>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</si>
  <si>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</si>
  <si>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</si>
  <si>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</si>
  <si>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</si>
  <si>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</si>
  <si>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</si>
  <si>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</si>
  <si>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</si>
  <si>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</si>
  <si>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</si>
  <si>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</si>
  <si>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</si>
  <si>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</si>
  <si>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</si>
  <si>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</si>
  <si>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</si>
  <si>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</si>
  <si>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</si>
  <si>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</si>
  <si>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</si>
  <si>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</si>
  <si>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</si>
  <si>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</si>
  <si>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</si>
  <si>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</si>
  <si>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</si>
  <si>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</si>
  <si>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</si>
  <si>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</si>
  <si>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</si>
  <si>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</si>
  <si>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</si>
  <si>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</si>
  <si>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</si>
  <si>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</si>
  <si>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</si>
  <si>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</si>
  <si>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</si>
  <si>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</si>
  <si>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</si>
  <si>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</si>
  <si>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</si>
  <si>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</si>
  <si>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</si>
  <si>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</si>
  <si>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</si>
  <si>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</si>
  <si>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</si>
  <si>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</si>
  <si>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</si>
  <si>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</si>
  <si>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</si>
  <si>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</si>
  <si>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</si>
  <si>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</si>
  <si>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</si>
  <si>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</si>
  <si>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</si>
  <si>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</si>
  <si>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</si>
  <si>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</si>
  <si>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</si>
  <si>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</si>
  <si>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</si>
  <si>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</si>
  <si>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</si>
  <si>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</si>
  <si>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</si>
  <si>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</si>
  <si>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</si>
  <si>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</si>
  <si>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</si>
  <si>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</si>
  <si>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</si>
  <si>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</si>
  <si>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</si>
  <si>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</si>
  <si>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</si>
  <si>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</si>
  <si>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</si>
  <si>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</si>
  <si>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</si>
  <si>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</si>
  <si>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</si>
  <si>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</si>
  <si>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</si>
  <si>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</si>
  <si>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</si>
  <si>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</si>
  <si>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</si>
  <si>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</si>
  <si>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</si>
  <si>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</si>
  <si>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</si>
  <si>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</si>
  <si>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</si>
  <si>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</si>
  <si>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</si>
  <si>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</si>
  <si>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</si>
  <si>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</si>
  <si>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</si>
  <si>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</si>
  <si>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</si>
  <si>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</si>
  <si>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</si>
  <si>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</si>
  <si>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</si>
  <si>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</si>
  <si>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</si>
  <si>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</si>
  <si>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</si>
  <si>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</si>
  <si>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</si>
  <si>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</si>
  <si>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</si>
  <si>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</si>
  <si>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</si>
  <si>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</si>
  <si>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</si>
  <si>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</si>
  <si>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</si>
  <si>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</si>
  <si>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</si>
  <si>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</si>
  <si>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</si>
  <si>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</si>
  <si>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</si>
  <si>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</si>
  <si>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</si>
  <si>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</si>
  <si>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</si>
  <si>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</si>
  <si>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</si>
  <si>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</si>
  <si>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</si>
  <si>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</si>
  <si>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</si>
  <si>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</si>
  <si>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</si>
  <si>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</si>
  <si>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</si>
  <si>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</si>
  <si>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</si>
  <si>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</si>
  <si>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</si>
  <si>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</si>
  <si>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</si>
  <si>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</si>
  <si>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</si>
  <si>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</si>
  <si>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</si>
  <si>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</si>
  <si>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</si>
  <si>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</si>
  <si>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</si>
  <si>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</si>
  <si>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</si>
  <si>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</si>
  <si>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</si>
  <si>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</si>
  <si>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</si>
  <si>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</si>
  <si>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</si>
  <si>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</si>
  <si>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</si>
  <si>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</si>
  <si>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</si>
  <si>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</si>
  <si>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</si>
  <si>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</si>
  <si>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</si>
  <si>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</si>
  <si>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</si>
  <si>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</si>
  <si>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</si>
  <si>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</si>
  <si>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</si>
  <si>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</si>
  <si>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</si>
  <si>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</si>
  <si>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</si>
  <si>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</si>
  <si>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</si>
  <si>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</si>
  <si>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</si>
  <si>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</si>
  <si>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</si>
  <si>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</si>
  <si>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</si>
  <si>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</si>
  <si>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</si>
  <si>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</si>
  <si>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</si>
  <si>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</si>
  <si>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</si>
  <si>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</si>
  <si>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</si>
  <si>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</si>
  <si>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</si>
  <si>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</si>
  <si>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</si>
  <si>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</si>
  <si>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</si>
  <si>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</si>
  <si>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</si>
  <si>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</si>
  <si>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</si>
  <si>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</si>
  <si>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</si>
  <si>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</si>
  <si>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</si>
  <si>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</si>
  <si>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</si>
  <si>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</si>
  <si>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</si>
  <si>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</si>
  <si>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</si>
  <si>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</si>
  <si>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</si>
  <si>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</si>
  <si>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</si>
  <si>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</si>
  <si>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</si>
  <si>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</si>
  <si>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</si>
  <si>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</si>
  <si>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</si>
  <si>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</si>
  <si>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</si>
  <si>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</si>
  <si>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</si>
  <si>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</si>
  <si>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</si>
  <si>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</si>
  <si>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</si>
  <si>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</si>
  <si>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</si>
  <si>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</si>
  <si>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</si>
  <si>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</si>
  <si>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</si>
  <si>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</si>
  <si>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</si>
  <si>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</si>
  <si>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</si>
  <si>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</si>
  <si>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</si>
  <si>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</si>
  <si>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</si>
  <si>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</si>
  <si>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</si>
  <si>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</si>
  <si>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</si>
  <si>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</si>
  <si>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</si>
  <si>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</si>
  <si>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</si>
  <si>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</si>
  <si>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</si>
  <si>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</si>
  <si>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</si>
  <si>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</si>
  <si>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</si>
  <si>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</si>
  <si>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</si>
  <si>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</si>
  <si>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</si>
  <si>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</si>
  <si>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</si>
  <si>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</si>
  <si>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</si>
  <si>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</si>
  <si>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</si>
  <si>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</si>
  <si>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</si>
  <si>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</si>
  <si>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</si>
  <si>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</si>
  <si>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</si>
  <si>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</si>
  <si>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</si>
  <si>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</si>
  <si>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</si>
  <si>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</si>
  <si>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</si>
  <si>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</si>
  <si>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</si>
  <si>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</si>
  <si>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</si>
  <si>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</si>
  <si>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</si>
  <si>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</si>
  <si>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</si>
  <si>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</si>
  <si>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</si>
  <si>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</si>
  <si>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</si>
  <si>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</si>
  <si>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</si>
  <si>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</si>
  <si>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</si>
  <si>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</si>
  <si>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</si>
  <si>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</si>
  <si>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</si>
  <si>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</si>
  <si>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</si>
  <si>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</si>
  <si>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</si>
  <si>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</si>
  <si>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</si>
  <si>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</si>
  <si>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</si>
  <si>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</si>
  <si>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</si>
  <si>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</si>
  <si>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</si>
  <si>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</si>
  <si>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</si>
  <si>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</si>
  <si>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</si>
  <si>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</si>
  <si>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</si>
  <si>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</si>
  <si>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</si>
  <si>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</si>
  <si>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</si>
  <si>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</si>
  <si>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</si>
  <si>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</si>
  <si>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</si>
  <si>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</si>
  <si>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</si>
  <si>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</si>
  <si>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</si>
  <si>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</si>
  <si>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</si>
  <si>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</si>
  <si>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</si>
  <si>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</si>
  <si>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</si>
  <si>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</si>
  <si>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</si>
  <si>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</si>
  <si>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</si>
  <si>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</si>
  <si>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</si>
  <si>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</si>
  <si>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</si>
  <si>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</si>
  <si>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</si>
  <si>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</si>
  <si>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</si>
  <si>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</si>
  <si>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</si>
  <si>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</si>
  <si>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</si>
  <si>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</si>
  <si>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</si>
  <si>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</si>
  <si>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</si>
  <si>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</si>
  <si>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</si>
  <si>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</si>
  <si>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</si>
  <si>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</si>
  <si>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</si>
  <si>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</si>
  <si>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</si>
  <si>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</si>
  <si>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</si>
  <si>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</si>
  <si>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</si>
  <si>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</si>
  <si>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</si>
  <si>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</si>
  <si>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</si>
  <si>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</si>
  <si>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</si>
  <si>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</si>
  <si>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</si>
  <si>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</si>
  <si>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</si>
  <si>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</si>
  <si>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</si>
  <si>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</si>
  <si>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</si>
  <si>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</si>
  <si>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</si>
  <si>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</si>
  <si>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</si>
  <si>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</si>
  <si>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</si>
  <si>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</si>
  <si>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</si>
  <si>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</si>
  <si>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</si>
  <si>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</si>
  <si>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</si>
  <si>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</si>
  <si>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</si>
  <si>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</si>
  <si>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</si>
  <si>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</si>
  <si>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</si>
  <si>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</si>
  <si>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</si>
  <si>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</si>
  <si>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</si>
  <si>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</si>
  <si>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</si>
  <si>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</si>
  <si>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</si>
  <si>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</si>
  <si>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</si>
  <si>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</si>
  <si>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</si>
  <si>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</si>
  <si>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</si>
  <si>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</si>
  <si>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</si>
  <si>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</si>
  <si>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</si>
  <si>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</si>
  <si>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</si>
  <si>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</si>
  <si>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</si>
  <si>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</si>
  <si>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</si>
  <si>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</si>
  <si>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</si>
  <si>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</si>
  <si>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</si>
  <si>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</si>
  <si>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</si>
  <si>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</si>
  <si>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</si>
  <si>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</si>
  <si>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</si>
  <si>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</si>
  <si>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</si>
  <si>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</si>
  <si>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</si>
  <si>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</si>
  <si>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</si>
  <si>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</si>
  <si>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</si>
  <si>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</si>
  <si>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</si>
  <si>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</si>
  <si>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</si>
  <si>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</si>
  <si>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</si>
  <si>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</si>
  <si>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</si>
  <si>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</si>
  <si>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</si>
  <si>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</si>
  <si>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</si>
  <si>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</si>
  <si>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</si>
  <si>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</si>
  <si>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</si>
  <si>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</si>
  <si>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</si>
  <si>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</si>
  <si>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</si>
  <si>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</si>
  <si>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</si>
  <si>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</si>
  <si>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</si>
  <si>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</si>
  <si>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</si>
  <si>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</si>
  <si>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</si>
  <si>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</si>
  <si>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</si>
  <si>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</si>
  <si>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</si>
  <si>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</si>
  <si>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</si>
  <si>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</si>
  <si>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</si>
  <si>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</si>
  <si>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</si>
  <si>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</si>
  <si>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</si>
  <si>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</si>
  <si>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</si>
  <si>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</si>
  <si>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</si>
  <si>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</si>
  <si>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</si>
  <si>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</si>
  <si>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</si>
  <si>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</si>
  <si>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</si>
  <si>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</si>
  <si>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</si>
  <si>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</si>
  <si>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</si>
  <si>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</si>
  <si>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</si>
  <si>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</si>
  <si>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</si>
  <si>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</si>
  <si>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</si>
  <si>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</si>
  <si>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</si>
  <si>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</si>
  <si>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</si>
  <si>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</si>
  <si>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</si>
  <si>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</si>
  <si>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</si>
  <si>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</si>
  <si>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</si>
  <si>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</si>
  <si>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</si>
  <si>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</si>
  <si>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</si>
  <si>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</si>
  <si>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</si>
  <si>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</si>
  <si>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</si>
  <si>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</si>
  <si>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</si>
  <si>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</si>
  <si>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</si>
  <si>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</si>
  <si>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</si>
  <si>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</si>
  <si>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</si>
  <si>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</si>
  <si>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</si>
  <si>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</si>
  <si>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</si>
  <si>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</si>
  <si>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</si>
  <si>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</si>
  <si>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</si>
  <si>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</si>
  <si>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</si>
  <si>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</si>
  <si>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</si>
  <si>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</si>
  <si>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</si>
  <si>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</si>
  <si>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</si>
  <si>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</si>
  <si>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</si>
  <si>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</si>
  <si>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</si>
  <si>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</si>
  <si>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</si>
  <si>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</si>
  <si>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</si>
  <si>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</si>
  <si>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</si>
  <si>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</si>
  <si>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</si>
  <si>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</si>
  <si>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</si>
  <si>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</si>
  <si>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</si>
  <si>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</si>
  <si>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</si>
  <si>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</si>
  <si>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</si>
  <si>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</si>
  <si>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</si>
  <si>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</si>
  <si>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</si>
  <si>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</si>
  <si>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</si>
  <si>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</si>
  <si>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</si>
  <si>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</si>
  <si>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</si>
  <si>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</si>
  <si>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</si>
  <si>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</si>
  <si>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</si>
  <si>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</si>
  <si>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</si>
  <si>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</si>
  <si>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</si>
  <si>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</si>
  <si>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</si>
  <si>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</si>
  <si>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</si>
  <si>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</si>
  <si>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</si>
  <si>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</si>
  <si>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</si>
  <si>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</si>
  <si>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</si>
  <si>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</si>
  <si>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</si>
  <si>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</si>
  <si>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</si>
  <si>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</si>
  <si>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</si>
  <si>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</si>
  <si>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</si>
  <si>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</si>
  <si>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</si>
  <si>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</si>
  <si>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</si>
  <si>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</si>
  <si>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</si>
  <si>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</si>
  <si>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</si>
  <si>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</si>
  <si>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</si>
  <si>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</si>
  <si>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</si>
  <si>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</si>
  <si>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</si>
  <si>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</si>
  <si>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</si>
  <si>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</si>
  <si>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</si>
  <si>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</si>
  <si>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</si>
  <si>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</si>
  <si>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</si>
  <si>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</si>
  <si>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</si>
  <si>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</si>
  <si>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</si>
  <si>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</si>
  <si>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</si>
  <si>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</si>
  <si>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</si>
  <si>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</si>
  <si>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</si>
  <si>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</si>
  <si>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</si>
  <si>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</si>
  <si>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</si>
  <si>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</si>
  <si>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</si>
  <si>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</si>
  <si>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</si>
  <si>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</si>
  <si>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</si>
  <si>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</si>
  <si>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</si>
  <si>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</si>
  <si>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</si>
  <si>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</si>
  <si>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</si>
  <si>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</si>
  <si>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</si>
  <si>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</si>
  <si>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</si>
  <si>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</si>
  <si>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</si>
  <si>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</si>
  <si>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</si>
  <si>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</si>
  <si>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</si>
  <si>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</si>
  <si>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</si>
  <si>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</si>
  <si>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</si>
  <si>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</si>
  <si>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</si>
  <si>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</si>
  <si>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</si>
  <si>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</si>
  <si>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</si>
  <si>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</si>
  <si>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</si>
  <si>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</si>
  <si>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</si>
  <si>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</si>
  <si>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</si>
  <si>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</si>
  <si>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</si>
  <si>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</si>
  <si>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</si>
  <si>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</si>
  <si>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</si>
  <si>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</si>
  <si>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</si>
  <si>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</si>
  <si>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</si>
  <si>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</si>
  <si>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</si>
  <si>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</si>
  <si>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</si>
  <si>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</si>
  <si>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</si>
  <si>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</si>
  <si>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</si>
  <si>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</si>
  <si>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</si>
  <si>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</si>
  <si>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</si>
  <si>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</si>
  <si>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</si>
  <si>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</si>
  <si>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</si>
  <si>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</si>
  <si>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</si>
  <si>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</si>
  <si>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</si>
  <si>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</si>
  <si>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</si>
  <si>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</si>
  <si>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</si>
  <si>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</si>
  <si>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</si>
  <si>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</si>
  <si>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</si>
  <si>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</si>
  <si>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</si>
  <si>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</si>
  <si>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</si>
  <si>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</si>
  <si>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</si>
  <si>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</si>
  <si>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</si>
  <si>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</si>
  <si>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</si>
  <si>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</si>
  <si>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</si>
  <si>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</si>
  <si>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</si>
  <si>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</si>
  <si>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</si>
  <si>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</si>
  <si>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</si>
  <si>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</si>
  <si>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</si>
  <si>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</si>
  <si>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</si>
  <si>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</si>
  <si>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</si>
  <si>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</si>
  <si>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</si>
  <si>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</si>
  <si>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</si>
  <si>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</si>
  <si>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</si>
  <si>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</si>
  <si>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</si>
  <si>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</si>
  <si>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</si>
  <si>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</si>
  <si>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</si>
  <si>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</si>
  <si>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</si>
  <si>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</si>
  <si>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</si>
  <si>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</si>
  <si>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</si>
  <si>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</si>
  <si>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</si>
  <si>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</si>
  <si>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</si>
  <si>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</si>
  <si>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</si>
  <si>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</si>
  <si>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</si>
  <si>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</si>
  <si>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</si>
  <si>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</si>
  <si>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</si>
  <si>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</si>
  <si>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</si>
  <si>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</si>
  <si>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</si>
  <si>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</si>
  <si>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</si>
  <si>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</si>
  <si>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</si>
  <si>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</si>
  <si>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</si>
  <si>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</si>
  <si>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</si>
  <si>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</si>
  <si>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</si>
  <si>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</si>
  <si>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</si>
  <si>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</si>
  <si>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</si>
  <si>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</si>
  <si>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</si>
  <si>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</si>
  <si>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</si>
  <si>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</si>
  <si>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</si>
  <si>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</si>
  <si>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</si>
  <si>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</si>
  <si>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</si>
  <si>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</si>
  <si>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</si>
  <si>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</si>
  <si>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</si>
  <si>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</si>
  <si>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</si>
  <si>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</si>
  <si>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</si>
  <si>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</si>
  <si>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</si>
  <si>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</si>
  <si>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</si>
  <si>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</si>
  <si>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</si>
  <si>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</si>
  <si>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</si>
  <si>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</si>
  <si>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</si>
  <si>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</si>
  <si>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</si>
  <si>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</si>
  <si>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</si>
  <si>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</si>
  <si>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</si>
  <si>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</si>
  <si>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</si>
  <si>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</si>
  <si>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</si>
  <si>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</si>
  <si>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</si>
  <si>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</si>
  <si>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</si>
  <si>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</si>
  <si>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</si>
  <si>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</si>
  <si>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</si>
  <si>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</si>
  <si>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</si>
  <si>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</si>
  <si>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</si>
  <si>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</si>
  <si>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</si>
  <si>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</si>
  <si>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</si>
  <si>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</si>
  <si>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</si>
  <si>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</si>
  <si>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</si>
  <si>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</si>
  <si>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</si>
  <si>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</si>
  <si>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</si>
  <si>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</si>
  <si>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</si>
  <si>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</si>
  <si>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</si>
  <si>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</si>
  <si>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</si>
  <si>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</si>
  <si>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</si>
  <si>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</si>
  <si>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</si>
  <si>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</si>
  <si>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</si>
  <si>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</si>
  <si>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</si>
  <si>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</si>
  <si>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</si>
  <si>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</si>
  <si>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</si>
  <si>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</si>
  <si>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</si>
  <si>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</si>
  <si>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</si>
  <si>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</si>
  <si>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</si>
  <si>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</si>
  <si>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</si>
  <si>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</si>
  <si>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</si>
  <si>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</si>
  <si>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</si>
  <si>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</si>
  <si>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</si>
  <si>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</si>
  <si>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</si>
  <si>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</si>
  <si>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</si>
  <si>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</si>
  <si>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</si>
  <si>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</si>
  <si>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</si>
  <si>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</si>
  <si>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</si>
  <si>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</si>
  <si>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</si>
  <si>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</si>
  <si>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</si>
  <si>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</si>
  <si>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</si>
  <si>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</si>
  <si>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</si>
  <si>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</si>
  <si>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</si>
  <si>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</si>
  <si>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</si>
  <si>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</si>
  <si>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</si>
  <si>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</si>
  <si>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</si>
  <si>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</si>
  <si>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</si>
  <si>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</si>
  <si>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</si>
  <si>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</si>
  <si>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</si>
  <si>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</si>
  <si>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</si>
  <si>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</si>
  <si>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</si>
  <si>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</si>
  <si>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</si>
  <si>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</si>
  <si>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</si>
  <si>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</si>
  <si>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</si>
  <si>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</si>
  <si>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</si>
  <si>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</si>
  <si>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</si>
  <si>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</si>
  <si>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</si>
  <si>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</si>
  <si>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</si>
  <si>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</si>
  <si>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</si>
  <si>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</si>
  <si>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</si>
  <si>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</si>
  <si>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</si>
  <si>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</si>
  <si>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</si>
  <si>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</si>
  <si>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</si>
  <si>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</si>
  <si>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</si>
  <si>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</si>
  <si>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</si>
  <si>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</si>
  <si>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</si>
  <si>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</si>
  <si>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</si>
  <si>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</si>
  <si>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</si>
  <si>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</si>
  <si>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</si>
  <si>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</si>
  <si>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</si>
  <si>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</si>
  <si>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</si>
  <si>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</si>
  <si>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</si>
  <si>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</si>
  <si>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</si>
  <si>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</si>
  <si>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</si>
  <si>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</si>
  <si>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</si>
  <si>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</si>
  <si>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</si>
  <si>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</si>
  <si>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</si>
  <si>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</si>
  <si>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</si>
  <si>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</si>
  <si>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</si>
  <si>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</si>
  <si>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</si>
  <si>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</si>
  <si>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</si>
  <si>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</si>
  <si>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</si>
  <si>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</si>
  <si>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</si>
  <si>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</si>
  <si>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</si>
  <si>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</si>
  <si>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</si>
  <si>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</si>
  <si>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</si>
  <si>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</si>
  <si>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</si>
  <si>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</si>
  <si>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</si>
  <si>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</si>
  <si>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</si>
  <si>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</si>
  <si>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</si>
  <si>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</si>
  <si>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</si>
  <si>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</si>
  <si>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</si>
  <si>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</si>
  <si>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</si>
  <si>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</si>
  <si>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</si>
  <si>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</si>
  <si>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</si>
  <si>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</si>
  <si>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</si>
  <si>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</si>
  <si>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</si>
  <si>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</si>
  <si>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</si>
  <si>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</si>
  <si>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</si>
  <si>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</si>
  <si>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</si>
  <si>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</si>
  <si>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</si>
  <si>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</si>
  <si>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</si>
  <si>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</si>
  <si>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</si>
  <si>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</si>
  <si>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</si>
  <si>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</si>
  <si>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</si>
  <si>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</si>
  <si>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</si>
  <si>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</si>
  <si>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</si>
  <si>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</si>
  <si>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</si>
  <si>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</si>
  <si>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</si>
  <si>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</si>
  <si>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</si>
  <si>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</si>
  <si>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</si>
  <si>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</si>
  <si>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</si>
  <si>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</si>
  <si>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</si>
  <si>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</si>
  <si>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</si>
  <si>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</si>
  <si>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</si>
  <si>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</si>
  <si>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</si>
  <si>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</si>
  <si>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</si>
  <si>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</si>
  <si>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</si>
  <si>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</si>
  <si>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</si>
  <si>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</si>
  <si>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</si>
  <si>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</si>
  <si>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</si>
  <si>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</si>
  <si>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</si>
  <si>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</si>
  <si>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</si>
  <si>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</si>
  <si>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</si>
  <si>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</si>
  <si>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</si>
  <si>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</si>
  <si>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</si>
  <si>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</si>
  <si>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</si>
  <si>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</si>
  <si>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</si>
  <si>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</si>
  <si>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</si>
  <si>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</si>
  <si>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</si>
  <si>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</si>
  <si>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</si>
  <si>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</si>
  <si>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</si>
  <si>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</si>
  <si>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</si>
  <si>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</si>
  <si>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</si>
  <si>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</si>
  <si>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</si>
  <si>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</si>
  <si>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</si>
  <si>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</si>
  <si>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</si>
  <si>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</si>
  <si>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</si>
  <si>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</si>
  <si>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</si>
  <si>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</si>
  <si>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</si>
  <si>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</si>
  <si>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</si>
  <si>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</si>
  <si>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</si>
  <si>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</si>
  <si>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</si>
  <si>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</si>
  <si>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</si>
  <si>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</si>
  <si>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</si>
  <si>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</si>
  <si>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</si>
  <si>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</si>
  <si>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</si>
  <si>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</si>
  <si>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</si>
  <si>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</si>
  <si>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</si>
  <si>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</si>
  <si>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</si>
  <si>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</si>
  <si>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</si>
  <si>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</si>
  <si>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</si>
  <si>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</si>
  <si>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</si>
  <si>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</si>
  <si>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</si>
  <si>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</si>
  <si>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</si>
  <si>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</si>
  <si>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</si>
  <si>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</si>
  <si>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</si>
  <si>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</si>
  <si>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</si>
  <si>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</si>
  <si>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</si>
  <si>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</si>
  <si>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</si>
  <si>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</si>
  <si>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</si>
  <si>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</si>
  <si>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</si>
  <si>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</si>
  <si>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</si>
  <si>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</si>
  <si>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</si>
  <si>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</si>
  <si>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</si>
  <si>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</si>
  <si>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</si>
  <si>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</si>
  <si>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</si>
  <si>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</si>
  <si>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</si>
  <si>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</si>
  <si>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</si>
  <si>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</si>
  <si>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</si>
  <si>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</si>
  <si>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</si>
  <si>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</si>
  <si>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</si>
  <si>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</si>
  <si>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</si>
  <si>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</si>
  <si>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</si>
  <si>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</si>
  <si>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</si>
  <si>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</si>
  <si>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</si>
  <si>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</si>
  <si>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</si>
  <si>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</si>
  <si>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</si>
  <si>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</si>
  <si>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</si>
  <si>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</si>
  <si>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</si>
  <si>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</si>
  <si>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</si>
  <si>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</si>
  <si>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</si>
  <si>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</si>
  <si>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</si>
  <si>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</si>
  <si>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</si>
  <si>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</si>
  <si>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</si>
  <si>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</si>
  <si>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</si>
  <si>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</si>
  <si>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</si>
  <si>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</si>
  <si>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</si>
  <si>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</si>
  <si>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</si>
  <si>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</si>
  <si>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</si>
  <si>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</si>
  <si>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</si>
  <si>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</si>
  <si>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</si>
  <si>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</si>
  <si>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</si>
  <si>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</si>
  <si>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</si>
  <si>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</si>
  <si>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</si>
  <si>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</si>
  <si>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</si>
  <si>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</si>
  <si>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</si>
  <si>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</si>
  <si>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</si>
  <si>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</si>
  <si>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</si>
  <si>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</si>
  <si>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</si>
  <si>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</si>
  <si>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</si>
  <si>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</si>
  <si>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</si>
  <si>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</si>
  <si>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</si>
  <si>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</si>
  <si>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</si>
  <si>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</si>
  <si>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</si>
  <si>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</si>
  <si>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</si>
  <si>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</si>
  <si>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</si>
  <si>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</si>
  <si>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</si>
  <si>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</si>
  <si>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</si>
  <si>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</si>
  <si>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</si>
  <si>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</si>
  <si>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</si>
  <si>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</si>
  <si>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</si>
  <si>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</si>
  <si>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</si>
  <si>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</si>
  <si>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</si>
  <si>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</si>
  <si>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</si>
  <si>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</si>
  <si>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</si>
  <si>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</si>
  <si>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</si>
  <si>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</si>
  <si>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</si>
  <si>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</si>
  <si>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</si>
  <si>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</si>
  <si>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</si>
  <si>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</si>
  <si>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</si>
  <si>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</si>
  <si>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</si>
  <si>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</si>
  <si>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</si>
  <si>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</si>
  <si>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</si>
  <si>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</si>
  <si>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</si>
  <si>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</si>
  <si>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</si>
  <si>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</si>
  <si>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</si>
  <si>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</si>
  <si>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</si>
  <si>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</si>
  <si>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</si>
  <si>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</si>
  <si>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</si>
  <si>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</si>
  <si>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</si>
  <si>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</si>
  <si>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</si>
  <si>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</si>
  <si>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</si>
  <si>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</si>
  <si>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</si>
  <si>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</si>
  <si>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</si>
  <si>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</si>
  <si>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</si>
  <si>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</si>
  <si>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</si>
  <si>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</si>
  <si>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</si>
  <si>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</si>
  <si>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</si>
  <si>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</si>
  <si>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</si>
  <si>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</si>
  <si>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</si>
  <si>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</si>
  <si>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</si>
  <si>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</si>
  <si>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</si>
  <si>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</si>
  <si>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</si>
  <si>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</si>
  <si>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</si>
  <si>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</si>
  <si>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</si>
  <si>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</si>
  <si>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</si>
  <si>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</si>
  <si>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</si>
  <si>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</si>
  <si>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</si>
  <si>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</si>
  <si>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</si>
  <si>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</si>
  <si>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</si>
  <si>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</si>
  <si>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</si>
  <si>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</si>
  <si>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</si>
  <si>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</si>
  <si>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</si>
  <si>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</si>
  <si>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</si>
  <si>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</si>
  <si>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</si>
  <si>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</si>
  <si>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</si>
  <si>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</si>
  <si>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</si>
  <si>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</si>
  <si>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</si>
  <si>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</si>
  <si>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</si>
  <si>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</si>
  <si>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</si>
  <si>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</si>
  <si>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</si>
  <si>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</si>
  <si>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</si>
  <si>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</si>
  <si>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</si>
  <si>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</si>
  <si>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</si>
  <si>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</si>
  <si>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</si>
  <si>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</si>
  <si>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</si>
  <si>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</si>
  <si>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</si>
  <si>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</si>
  <si>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</si>
  <si>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</si>
  <si>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</si>
  <si>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</si>
  <si>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</si>
  <si>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</si>
  <si>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</si>
  <si>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</si>
  <si>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</si>
  <si>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</si>
  <si>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</si>
  <si>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</si>
  <si>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</si>
  <si>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</si>
  <si>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</si>
  <si>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</si>
  <si>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</si>
  <si>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</si>
  <si>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</si>
  <si>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</si>
  <si>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</si>
  <si>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</si>
  <si>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</si>
  <si>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</si>
  <si>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</si>
  <si>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</si>
  <si>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</si>
  <si>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</si>
  <si>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</si>
  <si>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</si>
  <si>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</si>
  <si>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</si>
  <si>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</si>
  <si>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</si>
  <si>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</si>
  <si>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</si>
  <si>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</si>
  <si>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</si>
  <si>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</si>
  <si>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</si>
  <si>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</si>
  <si>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</si>
  <si>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</si>
  <si>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</si>
  <si>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</si>
  <si>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</si>
  <si>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</si>
  <si>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</si>
  <si>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</si>
  <si>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</si>
  <si>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</si>
  <si>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</si>
  <si>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</si>
  <si>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</si>
  <si>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</si>
  <si>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</si>
  <si>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</si>
  <si>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</si>
  <si>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</si>
  <si>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</si>
  <si>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</si>
  <si>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</si>
  <si>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</si>
  <si>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</si>
  <si>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</si>
  <si>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</si>
  <si>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</si>
  <si>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</si>
  <si>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</si>
  <si>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</si>
  <si>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</si>
  <si>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</si>
  <si>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</si>
  <si>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</si>
  <si>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</si>
  <si>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</si>
  <si>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</si>
  <si>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</si>
  <si>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</si>
  <si>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</si>
  <si>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</si>
  <si>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</si>
  <si>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</si>
  <si>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</si>
  <si>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</si>
  <si>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</si>
  <si>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</si>
  <si>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</si>
  <si>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</si>
  <si>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</si>
  <si>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</si>
  <si>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</si>
  <si>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</si>
  <si>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</si>
  <si>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</si>
  <si>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</si>
  <si>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</si>
  <si>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</si>
  <si>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</si>
  <si>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</si>
  <si>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</si>
  <si>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</si>
  <si>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</si>
  <si>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</si>
  <si>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</si>
  <si>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</si>
  <si>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</si>
  <si>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</si>
  <si>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</si>
  <si>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</si>
  <si>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</si>
  <si>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</si>
  <si>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</si>
  <si>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</si>
  <si>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</si>
  <si>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</si>
  <si>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</si>
  <si>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</si>
  <si>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</si>
  <si>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</si>
  <si>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</si>
  <si>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</si>
  <si>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</si>
  <si>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</si>
  <si>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</si>
  <si>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</si>
  <si>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</si>
  <si>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</si>
  <si>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</si>
  <si>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</si>
  <si>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</si>
  <si>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</si>
  <si>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</si>
  <si>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</si>
  <si>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</si>
  <si>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</si>
  <si>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</si>
  <si>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</si>
  <si>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</si>
  <si>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</si>
  <si>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</si>
  <si>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</si>
  <si>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</si>
  <si>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</si>
  <si>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</si>
  <si>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</si>
  <si>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</si>
  <si>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</si>
  <si>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</si>
  <si>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</si>
  <si>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</si>
  <si>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</si>
  <si>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</si>
  <si>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</si>
  <si>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</si>
  <si>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</si>
  <si>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</si>
  <si>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</si>
  <si>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</si>
  <si>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</si>
  <si>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</si>
  <si>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</si>
  <si>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</si>
  <si>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</si>
  <si>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</si>
  <si>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</si>
  <si>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</si>
  <si>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</si>
  <si>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</si>
  <si>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</si>
  <si>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</si>
  <si>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</si>
  <si>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</si>
  <si>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</si>
  <si>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</si>
  <si>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</si>
  <si>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</si>
  <si>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</si>
  <si>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</si>
  <si>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</si>
  <si>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</si>
  <si>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</si>
  <si>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</si>
  <si>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</si>
  <si>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</si>
  <si>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</si>
  <si>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</si>
  <si>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</si>
  <si>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</si>
  <si>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</si>
  <si>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</si>
  <si>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</si>
  <si>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</si>
  <si>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</si>
  <si>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</si>
  <si>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</si>
  <si>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</si>
  <si>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</si>
  <si>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</si>
  <si>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</si>
  <si>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</si>
  <si>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</si>
  <si>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</si>
  <si>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</si>
  <si>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</si>
  <si>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</si>
  <si>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</si>
  <si>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</si>
  <si>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</si>
  <si>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</si>
  <si>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</si>
  <si>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</si>
  <si>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</si>
  <si>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</si>
  <si>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</si>
  <si>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</si>
  <si>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</si>
  <si>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</si>
  <si>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</si>
  <si>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</si>
  <si>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</si>
  <si>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</si>
  <si>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</si>
  <si>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</si>
  <si>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</si>
  <si>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</si>
  <si>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</si>
  <si>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</si>
  <si>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</si>
  <si>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</si>
  <si>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</si>
  <si>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</si>
  <si>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</si>
  <si>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</si>
  <si>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</si>
  <si>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</si>
  <si>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</si>
  <si>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</si>
  <si>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</si>
  <si>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</si>
  <si>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</si>
  <si>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</si>
  <si>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</si>
  <si>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</si>
  <si>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</si>
  <si>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</si>
  <si>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</si>
  <si>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</si>
  <si>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</si>
  <si>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</si>
  <si>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</si>
  <si>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</si>
  <si>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</si>
  <si>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</si>
  <si>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</si>
  <si>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</si>
  <si>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</si>
  <si>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</si>
  <si>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</si>
  <si>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</si>
  <si>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</si>
  <si>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</si>
  <si>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</si>
  <si>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</si>
  <si>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</si>
  <si>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</si>
  <si>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</si>
  <si>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</si>
  <si>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</si>
  <si>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</si>
  <si>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</si>
  <si>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</si>
  <si>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</si>
  <si>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</si>
  <si>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</si>
  <si>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</si>
  <si>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</si>
  <si>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</si>
  <si>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</si>
  <si>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</si>
  <si>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</si>
  <si>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</si>
  <si>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</si>
  <si>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</si>
  <si>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</si>
  <si>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</si>
  <si>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</si>
  <si>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</si>
  <si>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</si>
  <si>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</si>
  <si>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</si>
  <si>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</si>
  <si>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</si>
  <si>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</si>
  <si>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</si>
  <si>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</si>
  <si>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</si>
  <si>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</si>
  <si>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</si>
  <si>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</si>
  <si>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</si>
  <si>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</si>
  <si>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</si>
  <si>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</si>
  <si>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</si>
  <si>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</si>
  <si>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</si>
  <si>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</si>
  <si>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</si>
  <si>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</si>
  <si>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</si>
  <si>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</si>
  <si>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</si>
  <si>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</si>
  <si>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</si>
  <si>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</si>
  <si>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</si>
  <si>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</si>
  <si>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</si>
  <si>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</si>
  <si>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</si>
  <si>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</si>
  <si>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</si>
  <si>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</si>
  <si>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</si>
  <si>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</si>
  <si>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</si>
  <si>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</si>
  <si>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</si>
  <si>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</si>
  <si>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</si>
  <si>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</si>
  <si>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</si>
  <si>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</si>
  <si>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</si>
  <si>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</si>
  <si>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</si>
  <si>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</si>
  <si>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</si>
  <si>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</si>
  <si>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</si>
  <si>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</si>
  <si>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</si>
  <si>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</si>
  <si>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</si>
  <si>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</si>
  <si>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</si>
  <si>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</si>
  <si>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</si>
  <si>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</si>
  <si>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</si>
  <si>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</si>
  <si>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</si>
  <si>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</si>
  <si>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</si>
  <si>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</si>
  <si>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</si>
  <si>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</si>
  <si>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</si>
  <si>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</si>
  <si>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</si>
  <si>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</si>
  <si>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</si>
  <si>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</si>
  <si>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</si>
  <si>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</si>
  <si>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</si>
  <si>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</si>
  <si>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</si>
  <si>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</si>
  <si>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</si>
  <si>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</si>
  <si>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</si>
  <si>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</si>
  <si>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</si>
  <si>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</si>
  <si>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</si>
  <si>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</si>
  <si>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</si>
  <si>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</si>
  <si>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</si>
  <si>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</si>
  <si>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</si>
  <si>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</si>
  <si>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</si>
  <si>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</si>
  <si>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</si>
  <si>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</si>
  <si>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</si>
  <si>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</si>
  <si>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</si>
  <si>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</si>
  <si>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</si>
  <si>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</si>
  <si>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</si>
  <si>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</si>
  <si>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</si>
  <si>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</si>
  <si>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</si>
  <si>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</si>
  <si>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</si>
  <si>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</si>
  <si>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</si>
  <si>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</si>
  <si>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</si>
  <si>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</si>
  <si>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</si>
  <si>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</si>
  <si>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</si>
  <si>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</si>
  <si>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</si>
  <si>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</si>
  <si>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</si>
  <si>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</si>
  <si>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</si>
  <si>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</si>
  <si>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</si>
  <si>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</si>
  <si>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</si>
  <si>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</si>
  <si>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</si>
  <si>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</si>
  <si>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</si>
  <si>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</si>
  <si>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</si>
  <si>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</si>
  <si>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</si>
  <si>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</si>
  <si>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</si>
  <si>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</si>
  <si>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</si>
  <si>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</si>
  <si>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</si>
  <si>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</si>
  <si>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</si>
  <si>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</si>
  <si>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</si>
  <si>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</si>
  <si>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</si>
  <si>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</si>
  <si>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</si>
  <si>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</si>
  <si>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</si>
  <si>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</si>
  <si>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</si>
  <si>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</si>
  <si>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</si>
  <si>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</si>
  <si>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</si>
  <si>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</si>
  <si>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</si>
  <si>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</si>
  <si>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</si>
  <si>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</si>
  <si>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</si>
  <si>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</si>
  <si>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</si>
  <si>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</si>
  <si>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</si>
  <si>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</si>
  <si>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</si>
  <si>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</si>
  <si>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</si>
  <si>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</si>
  <si>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</si>
  <si>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</si>
  <si>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</si>
  <si>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</si>
  <si>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</si>
  <si>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</si>
  <si>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</si>
  <si>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</si>
  <si>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</si>
  <si>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</si>
  <si>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</si>
  <si>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</si>
  <si>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</si>
  <si>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</si>
  <si>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</si>
  <si>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</si>
  <si>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</si>
  <si>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</si>
  <si>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</si>
  <si>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</si>
  <si>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</si>
  <si>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</si>
  <si>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</si>
  <si>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</si>
  <si>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</si>
  <si>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</si>
  <si>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</si>
  <si>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</si>
  <si>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</si>
  <si>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</si>
  <si>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</si>
  <si>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</si>
  <si>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</si>
  <si>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</si>
  <si>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</si>
  <si>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</si>
  <si>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</si>
  <si>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</si>
  <si>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</si>
  <si>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</si>
  <si>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</si>
  <si>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</si>
  <si>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</si>
  <si>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</si>
  <si>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</si>
  <si>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</si>
  <si>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</si>
  <si>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</si>
  <si>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</si>
  <si>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</si>
  <si>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</si>
  <si>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</si>
  <si>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</si>
  <si>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</si>
  <si>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</si>
  <si>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</si>
  <si>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</si>
  <si>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</si>
  <si>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</si>
  <si>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</si>
  <si>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</si>
  <si>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</si>
  <si>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</si>
  <si>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</si>
  <si>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</si>
  <si>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</si>
  <si>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</si>
  <si>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</si>
  <si>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</si>
  <si>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</si>
  <si>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</si>
  <si>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</si>
  <si>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</si>
  <si>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</si>
  <si>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</si>
  <si>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</si>
  <si>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</si>
  <si>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</si>
  <si>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</si>
  <si>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</si>
  <si>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</si>
  <si>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</si>
  <si>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</si>
  <si>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</si>
  <si>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</si>
  <si>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</si>
  <si>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</si>
  <si>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</si>
  <si>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</si>
  <si>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</si>
  <si>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</si>
  <si>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</si>
  <si>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</si>
  <si>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</si>
  <si>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</si>
  <si>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</si>
  <si>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</si>
  <si>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</si>
  <si>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</si>
  <si>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</si>
  <si>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</si>
  <si>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</si>
  <si>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</si>
  <si>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</si>
  <si>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</si>
  <si>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</si>
  <si>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</si>
  <si>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</si>
  <si>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</si>
  <si>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</si>
  <si>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</si>
  <si>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</si>
  <si>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</si>
  <si>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</si>
  <si>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</si>
  <si>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</si>
  <si>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</si>
  <si>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</si>
  <si>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</si>
  <si>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</si>
  <si>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</si>
  <si>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</si>
  <si>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</si>
  <si>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</si>
  <si>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</si>
  <si>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</si>
  <si>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</si>
  <si>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</si>
  <si>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</si>
  <si>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</si>
  <si>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</si>
  <si>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</si>
  <si>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</si>
  <si>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</si>
  <si>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</si>
  <si>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</si>
  <si>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</si>
  <si>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</si>
  <si>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</si>
  <si>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</si>
  <si>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</si>
  <si>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</si>
  <si>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</si>
  <si>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</si>
  <si>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</si>
  <si>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</si>
  <si>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</si>
  <si>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</si>
  <si>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</si>
  <si>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</si>
  <si>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</si>
  <si>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</si>
  <si>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</si>
  <si>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</si>
  <si>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</si>
  <si>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</si>
  <si>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</si>
  <si>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</si>
  <si>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</si>
  <si>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</si>
  <si>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</si>
  <si>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</si>
  <si>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</si>
  <si>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</si>
  <si>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</si>
  <si>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</si>
  <si>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</si>
  <si>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</si>
  <si>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</si>
  <si>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</si>
  <si>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</si>
  <si>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</si>
  <si>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</si>
  <si>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</si>
  <si>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</si>
  <si>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</si>
  <si>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</si>
  <si>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</si>
  <si>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</si>
  <si>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</si>
  <si>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</si>
  <si>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</si>
  <si>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</si>
  <si>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</si>
  <si>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</si>
  <si>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</si>
  <si>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</si>
  <si>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</si>
  <si>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</si>
  <si>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</si>
  <si>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</si>
  <si>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</si>
  <si>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</si>
  <si>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</si>
  <si>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</si>
  <si>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</si>
  <si>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</si>
  <si>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</si>
  <si>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</si>
  <si>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</si>
  <si>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</si>
  <si>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</si>
  <si>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</si>
  <si>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</si>
  <si>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</si>
  <si>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</si>
  <si>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</si>
  <si>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</si>
  <si>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</si>
  <si>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</si>
  <si>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</si>
  <si>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</si>
  <si>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</si>
  <si>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</si>
  <si>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</si>
  <si>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</si>
  <si>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</si>
  <si>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</si>
  <si>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</si>
  <si>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</si>
  <si>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</si>
  <si>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</si>
  <si>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</si>
  <si>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</si>
  <si>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</si>
  <si>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</si>
  <si>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</si>
  <si>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</si>
  <si>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</si>
  <si>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</si>
  <si>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</si>
  <si>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</si>
  <si>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</si>
  <si>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</si>
  <si>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</si>
  <si>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</si>
  <si>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</si>
  <si>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</si>
  <si>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</si>
  <si>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</si>
  <si>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</si>
  <si>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</si>
  <si>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</si>
  <si>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</si>
  <si>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</si>
  <si>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</si>
  <si>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</si>
  <si>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</si>
  <si>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</si>
  <si>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</si>
  <si>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</si>
  <si>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</si>
  <si>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</si>
  <si>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</si>
  <si>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</si>
  <si>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</si>
  <si>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</si>
  <si>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</si>
  <si>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</si>
  <si>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</si>
  <si>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</si>
  <si>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</si>
  <si>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</si>
  <si>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</si>
  <si>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</si>
  <si>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</si>
  <si>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</si>
  <si>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</si>
  <si>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</si>
  <si>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</si>
  <si>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</si>
  <si>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</si>
  <si>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</si>
  <si>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</si>
  <si>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</si>
  <si>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</si>
  <si>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</si>
  <si>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</si>
  <si>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</si>
  <si>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</si>
  <si>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</si>
  <si>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</si>
  <si>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</si>
  <si>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</si>
  <si>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</si>
  <si>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</si>
  <si>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</si>
  <si>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</si>
  <si>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</si>
  <si>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</si>
  <si>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</si>
  <si>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</si>
  <si>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</si>
  <si>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</si>
  <si>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</si>
  <si>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</si>
  <si>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</si>
  <si>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</si>
  <si>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</si>
  <si>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</si>
  <si>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</si>
  <si>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</si>
  <si>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</si>
  <si>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</si>
  <si>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</si>
  <si>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</si>
  <si>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</si>
  <si>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</si>
  <si>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</si>
  <si>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</si>
  <si>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</si>
  <si>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</si>
  <si>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</si>
  <si>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</si>
  <si>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</si>
  <si>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</si>
  <si>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</si>
  <si>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</si>
  <si>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</si>
  <si>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</si>
  <si>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</si>
  <si>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</si>
  <si>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</si>
  <si>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</si>
  <si>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</si>
  <si>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</si>
  <si>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</si>
  <si>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</si>
  <si>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</si>
  <si>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</si>
  <si>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</si>
  <si>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</si>
  <si>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</si>
  <si>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</si>
  <si>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</si>
  <si>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</si>
  <si>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</si>
  <si>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</si>
  <si>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</si>
  <si>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</si>
  <si>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</si>
  <si>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</si>
  <si>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</si>
  <si>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</si>
  <si>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</si>
  <si>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</si>
  <si>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</si>
  <si>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</si>
  <si>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</si>
  <si>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</si>
  <si>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</si>
  <si>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</si>
  <si>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</si>
  <si>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</si>
  <si>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</si>
  <si>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</si>
  <si>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</si>
  <si>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</si>
  <si>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</si>
  <si>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</si>
  <si>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</si>
  <si>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</si>
  <si>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</si>
  <si>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</si>
  <si>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</si>
  <si>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</si>
  <si>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</si>
  <si>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</si>
  <si>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</si>
  <si>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</si>
  <si>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</si>
  <si>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</si>
  <si>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</si>
  <si>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</si>
  <si>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</si>
  <si>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</si>
  <si>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</si>
  <si>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</si>
  <si>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</si>
  <si>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</si>
  <si>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</si>
  <si>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</si>
  <si>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</si>
  <si>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</si>
  <si>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</si>
  <si>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</si>
  <si>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</si>
  <si>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</si>
  <si>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</si>
  <si>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</si>
  <si>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</si>
  <si>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</si>
  <si>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</si>
  <si>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</si>
  <si>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</si>
  <si>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</si>
  <si>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</si>
  <si>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</si>
  <si>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</si>
  <si>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</si>
  <si>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</si>
  <si>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</si>
  <si>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</si>
  <si>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</si>
  <si>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</si>
  <si>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</si>
  <si>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</si>
  <si>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</si>
  <si>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</si>
  <si>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</si>
  <si>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</si>
  <si>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</si>
  <si>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</si>
  <si>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</si>
  <si>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</si>
  <si>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</si>
  <si>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</si>
  <si>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</si>
  <si>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</si>
  <si>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</si>
  <si>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</si>
  <si>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</si>
  <si>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</si>
  <si>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</si>
  <si>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</si>
  <si>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</si>
  <si>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</si>
  <si>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</si>
  <si>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</si>
  <si>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</si>
  <si>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</si>
  <si>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</si>
  <si>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</si>
  <si>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</si>
  <si>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</si>
  <si>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</si>
  <si>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</si>
  <si>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</si>
  <si>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</si>
  <si>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</si>
  <si>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</si>
  <si>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</si>
  <si>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</si>
  <si>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</si>
  <si>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</si>
  <si>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</si>
  <si>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</si>
  <si>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</si>
  <si>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</si>
  <si>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</si>
  <si>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</si>
  <si>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</si>
  <si>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</si>
  <si>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</si>
  <si>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</si>
  <si>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</si>
  <si>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</si>
  <si>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</si>
  <si>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</si>
  <si>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</si>
  <si>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</si>
  <si>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</si>
  <si>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</si>
  <si>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</si>
  <si>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</si>
  <si>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</si>
  <si>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</si>
  <si>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</si>
  <si>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</si>
  <si>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</si>
  <si>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</si>
  <si>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</si>
  <si>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</si>
  <si>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</si>
  <si>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</si>
  <si>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</si>
  <si>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</si>
  <si>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</si>
  <si>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</si>
  <si>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</si>
  <si>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</si>
  <si>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</si>
  <si>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</si>
  <si>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</si>
  <si>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</si>
  <si>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</si>
  <si>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</si>
  <si>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</si>
  <si>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</si>
  <si>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</si>
  <si>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</si>
  <si>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</si>
  <si>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</si>
  <si>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</si>
  <si>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</si>
  <si>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</si>
  <si>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</si>
  <si>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</si>
  <si>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</si>
  <si>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</si>
  <si>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</si>
  <si>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</si>
  <si>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</si>
  <si>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</si>
  <si>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</si>
  <si>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</si>
  <si>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</si>
  <si>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</si>
  <si>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</si>
  <si>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</si>
  <si>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</si>
  <si>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</si>
  <si>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</si>
  <si>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</si>
  <si>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</si>
  <si>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</si>
  <si>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</si>
  <si>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</si>
  <si>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</si>
  <si>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</si>
  <si>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</si>
  <si>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</si>
  <si>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</si>
  <si>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</si>
  <si>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</si>
  <si>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</si>
  <si>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</si>
  <si>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</si>
  <si>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</si>
  <si>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</si>
  <si>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</si>
  <si>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</si>
  <si>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</si>
  <si>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</si>
  <si>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</si>
  <si>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</si>
  <si>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</si>
  <si>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</si>
  <si>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</si>
  <si>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</si>
  <si>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</si>
  <si>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</si>
  <si>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</si>
  <si>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</si>
  <si>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</si>
  <si>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</si>
  <si>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</si>
  <si>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</si>
  <si>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</si>
  <si>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</si>
  <si>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</si>
  <si>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</si>
  <si>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</si>
  <si>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</si>
  <si>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</si>
  <si>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</si>
  <si>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</si>
  <si>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</si>
  <si>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</si>
  <si>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</si>
  <si>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</si>
  <si>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</si>
  <si>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</si>
  <si>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</si>
  <si>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</si>
  <si>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</si>
  <si>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</si>
  <si>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</si>
  <si>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</si>
  <si>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</si>
  <si>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</si>
  <si>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</si>
  <si>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</si>
  <si>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</si>
  <si>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</si>
  <si>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</si>
  <si>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</si>
  <si>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</si>
  <si>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</si>
  <si>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</si>
  <si>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</si>
  <si>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</si>
  <si>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</si>
  <si>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</si>
  <si>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</si>
  <si>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</si>
  <si>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</si>
  <si>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</si>
  <si>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</si>
  <si>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</si>
  <si>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</si>
  <si>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</si>
  <si>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</si>
  <si>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</si>
  <si>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</si>
  <si>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</si>
  <si>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</si>
  <si>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</si>
  <si>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</si>
  <si>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</si>
  <si>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</si>
  <si>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</si>
  <si>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</si>
  <si>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</si>
  <si>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</si>
  <si>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</si>
  <si>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</si>
  <si>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</si>
  <si>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</si>
  <si>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</si>
  <si>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</si>
  <si>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</si>
  <si>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</si>
  <si>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</si>
  <si>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</si>
  <si>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</si>
  <si>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</si>
  <si>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</si>
  <si>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</si>
  <si>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</si>
  <si>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</si>
  <si>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</si>
  <si>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</si>
  <si>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</si>
  <si>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</si>
  <si>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</si>
  <si>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</si>
  <si>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</si>
  <si>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</si>
  <si>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</si>
  <si>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</si>
  <si>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</si>
  <si>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</si>
  <si>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</si>
  <si>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</si>
  <si>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</si>
  <si>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</si>
  <si>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</si>
  <si>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</si>
  <si>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</si>
  <si>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</si>
  <si>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</si>
  <si>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</si>
  <si>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</si>
  <si>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</si>
  <si>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</si>
  <si>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</si>
  <si>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</si>
  <si>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</si>
  <si>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</si>
  <si>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</si>
  <si>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</si>
  <si>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</si>
  <si>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</si>
  <si>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</si>
  <si>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</si>
  <si>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</si>
  <si>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</si>
  <si>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</si>
  <si>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</si>
  <si>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</si>
  <si>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</si>
  <si>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</si>
  <si>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</si>
  <si>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</si>
  <si>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</si>
  <si>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</si>
  <si>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</si>
  <si>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</si>
  <si>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</si>
  <si>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</si>
  <si>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</si>
  <si>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</si>
  <si>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</si>
  <si>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</si>
  <si>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</si>
  <si>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</si>
  <si>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</si>
  <si>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</si>
  <si>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</si>
  <si>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</si>
  <si>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</si>
  <si>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</si>
  <si>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</si>
  <si>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</si>
  <si>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</si>
  <si>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</si>
  <si>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</si>
  <si>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</si>
  <si>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</si>
  <si>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</si>
  <si>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</si>
  <si>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</si>
  <si>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</si>
  <si>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</si>
  <si>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</si>
  <si>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</si>
  <si>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</si>
  <si>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</si>
  <si>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</si>
  <si>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</si>
  <si>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</si>
  <si>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</si>
  <si>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</si>
  <si>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</si>
  <si>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</si>
  <si>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</si>
  <si>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</si>
  <si>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</si>
  <si>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</si>
  <si>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</si>
  <si>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</si>
  <si>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</si>
  <si>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</si>
  <si>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</si>
  <si>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</si>
  <si>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</si>
  <si>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</si>
  <si>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</si>
  <si>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</si>
  <si>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</si>
  <si>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</si>
  <si>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</si>
  <si>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</si>
  <si>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</si>
  <si>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</si>
  <si>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</si>
  <si>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</si>
  <si>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</si>
  <si>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</si>
  <si>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</si>
  <si>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</si>
  <si>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</si>
  <si>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</si>
  <si>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</si>
  <si>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</si>
  <si>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</si>
  <si>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</si>
  <si>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</si>
  <si>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</si>
  <si>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</si>
  <si>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</si>
  <si>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</si>
  <si>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</si>
  <si>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</si>
  <si>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</si>
  <si>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</si>
  <si>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</si>
  <si>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</si>
  <si>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</si>
  <si>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</si>
  <si>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</si>
  <si>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</si>
  <si>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</si>
  <si>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</si>
  <si>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</si>
  <si>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</si>
  <si>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</si>
  <si>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</si>
  <si>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</si>
  <si>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</si>
  <si>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</si>
  <si>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</si>
  <si>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</si>
  <si>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</si>
  <si>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</si>
  <si>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</si>
  <si>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</si>
  <si>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</si>
  <si>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</si>
  <si>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</si>
  <si>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</si>
  <si>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</si>
  <si>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</si>
  <si>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</si>
  <si>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</si>
  <si>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</si>
  <si>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</si>
  <si>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</si>
  <si>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</si>
  <si>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</si>
  <si>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</si>
  <si>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</si>
  <si>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</si>
  <si>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</si>
  <si>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</si>
  <si>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</si>
  <si>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</si>
  <si>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</si>
  <si>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</si>
  <si>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</si>
  <si>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</si>
  <si>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</si>
  <si>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</si>
  <si>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</si>
  <si>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</si>
  <si>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</si>
  <si>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</si>
  <si>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</si>
  <si>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</si>
  <si>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</si>
  <si>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</si>
  <si>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</si>
  <si>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</si>
  <si>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</si>
  <si>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</si>
  <si>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</si>
  <si>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</si>
  <si>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</si>
  <si>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</si>
  <si>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</si>
  <si>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</si>
  <si>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</si>
  <si>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</si>
  <si>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</si>
  <si>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</si>
  <si>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</si>
  <si>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</si>
  <si>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</si>
  <si>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</si>
  <si>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</si>
  <si>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</si>
  <si>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</si>
  <si>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</si>
  <si>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</si>
  <si>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</si>
  <si>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</si>
  <si>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</si>
  <si>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</si>
  <si>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</si>
  <si>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</si>
  <si>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</si>
  <si>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</si>
  <si>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</si>
  <si>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</si>
  <si>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</si>
  <si>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</si>
  <si>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</si>
  <si>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</si>
  <si>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</si>
  <si>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</si>
  <si>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</si>
  <si>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</si>
  <si>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</si>
  <si>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</si>
  <si>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</si>
  <si>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</si>
  <si>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</si>
  <si>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</si>
  <si>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</si>
  <si>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</si>
  <si>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</si>
  <si>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</si>
  <si>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</si>
  <si>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</si>
  <si>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</si>
  <si>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</si>
  <si>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</si>
  <si>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</si>
  <si>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</si>
  <si>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</si>
  <si>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</si>
  <si>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</si>
  <si>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</si>
  <si>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</si>
  <si>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</si>
  <si>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</si>
  <si>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</si>
  <si>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</si>
  <si>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</si>
  <si>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</si>
  <si>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</si>
  <si>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</si>
  <si>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</si>
  <si>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</si>
  <si>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</si>
  <si>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</si>
  <si>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</si>
  <si>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</si>
  <si>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</si>
  <si>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</si>
  <si>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</si>
  <si>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</si>
  <si>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</si>
  <si>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</si>
  <si>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</si>
  <si>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</si>
  <si>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</si>
  <si>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</si>
  <si>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</si>
  <si>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</si>
  <si>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</si>
  <si>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</si>
  <si>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</si>
  <si>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</si>
  <si>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</si>
  <si>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</si>
  <si>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</si>
  <si>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</si>
  <si>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</si>
  <si>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</si>
  <si>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</si>
  <si>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</si>
  <si>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</si>
  <si>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</si>
  <si>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</si>
  <si>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</si>
  <si>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</si>
  <si>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</si>
  <si>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</si>
  <si>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</si>
  <si>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</si>
  <si>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</si>
  <si>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</si>
  <si>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</si>
  <si>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</si>
  <si>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</si>
  <si>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</si>
  <si>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</si>
  <si>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</si>
  <si>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</si>
  <si>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</si>
  <si>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</si>
  <si>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</si>
  <si>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</si>
  <si>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</si>
  <si>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</si>
  <si>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</si>
  <si>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</si>
  <si>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</si>
  <si>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</si>
  <si>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</si>
  <si>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</si>
  <si>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</si>
  <si>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</si>
  <si>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</si>
  <si>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</si>
  <si>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</si>
  <si>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</si>
  <si>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</si>
  <si>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</si>
  <si>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</si>
  <si>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</si>
  <si>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</si>
  <si>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</si>
  <si>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</si>
  <si>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</si>
  <si>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</si>
  <si>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</si>
  <si>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</si>
  <si>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</si>
  <si>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</si>
  <si>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</si>
  <si>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</si>
  <si>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</si>
  <si>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</si>
  <si>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</si>
  <si>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</si>
  <si>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</si>
  <si>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</si>
  <si>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</si>
  <si>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</si>
  <si>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</si>
  <si>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</si>
  <si>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</si>
  <si>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</si>
  <si>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</si>
  <si>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</si>
  <si>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</si>
  <si>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</si>
  <si>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</si>
  <si>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</si>
  <si>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</si>
  <si>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</si>
  <si>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</si>
  <si>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</si>
  <si>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</si>
  <si>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</si>
  <si>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</si>
  <si>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</si>
  <si>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</si>
  <si>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</si>
  <si>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</si>
  <si>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</si>
  <si>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</si>
  <si>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</si>
  <si>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</si>
  <si>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</si>
  <si>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</si>
  <si>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</si>
  <si>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</si>
  <si>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</si>
  <si>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</si>
  <si>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</si>
  <si>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</si>
  <si>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</si>
  <si>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</si>
  <si>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</si>
  <si>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</si>
  <si>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</si>
  <si>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</si>
  <si>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</si>
  <si>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</si>
  <si>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</si>
  <si>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</si>
  <si>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</si>
  <si>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</si>
  <si>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</si>
  <si>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</si>
  <si>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</si>
  <si>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</si>
  <si>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</si>
  <si>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</si>
  <si>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</si>
  <si>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</si>
  <si>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</si>
  <si>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</si>
  <si>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</si>
  <si>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</si>
  <si>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</si>
  <si>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</si>
  <si>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</si>
  <si>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</si>
  <si>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</si>
  <si>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</si>
  <si>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</si>
  <si>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</si>
  <si>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</si>
  <si>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</si>
  <si>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</si>
  <si>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</si>
  <si>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</si>
  <si>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</si>
  <si>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</si>
  <si>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</si>
  <si>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</si>
  <si>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</si>
  <si>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</si>
  <si>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</si>
  <si>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</si>
  <si>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</si>
  <si>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</si>
  <si>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</si>
  <si>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</si>
  <si>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</si>
  <si>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</si>
  <si>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</si>
  <si>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</si>
  <si>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</si>
  <si>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</si>
  <si>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</si>
  <si>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</si>
  <si>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</si>
  <si>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</si>
  <si>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</si>
  <si>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</si>
  <si>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</si>
  <si>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</si>
  <si>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</si>
  <si>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</si>
  <si>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</si>
  <si>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</si>
  <si>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</si>
  <si>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</si>
  <si>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</si>
  <si>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</si>
  <si>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</si>
  <si>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</si>
  <si>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</si>
  <si>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</si>
  <si>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</si>
  <si>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</si>
  <si>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</si>
  <si>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</si>
  <si>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</si>
  <si>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</si>
  <si>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</si>
  <si>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</si>
  <si>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</si>
  <si>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</si>
  <si>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</si>
  <si>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</si>
  <si>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</si>
  <si>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</si>
  <si>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</si>
  <si>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</si>
  <si>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</si>
  <si>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</si>
  <si>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</si>
  <si>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</si>
  <si>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</si>
  <si>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</si>
  <si>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</si>
  <si>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</si>
  <si>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</si>
  <si>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</si>
  <si>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</si>
  <si>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</si>
  <si>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</si>
  <si>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</si>
  <si>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</si>
  <si>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</si>
  <si>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</si>
  <si>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</si>
  <si>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</si>
  <si>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</si>
  <si>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</si>
  <si>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</si>
  <si>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</si>
  <si>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</si>
  <si>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</si>
  <si>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</si>
  <si>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</si>
  <si>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</si>
  <si>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</si>
  <si>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</si>
  <si>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</si>
  <si>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</si>
  <si>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</si>
  <si>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</si>
  <si>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</si>
  <si>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</si>
  <si>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</si>
  <si>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</si>
  <si>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</si>
  <si>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</si>
  <si>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</si>
  <si>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</si>
  <si>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</si>
  <si>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</si>
  <si>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</si>
  <si>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</si>
  <si>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</si>
  <si>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</si>
  <si>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</si>
  <si>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</si>
  <si>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</si>
  <si>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</si>
  <si>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</si>
  <si>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</si>
  <si>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</si>
  <si>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</si>
  <si>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</si>
  <si>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</si>
  <si>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</si>
  <si>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</si>
  <si>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</si>
  <si>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</si>
  <si>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</si>
  <si>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</si>
  <si>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</si>
  <si>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</si>
  <si>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</si>
  <si>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</si>
  <si>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</si>
  <si>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</si>
  <si>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</si>
  <si>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</si>
  <si>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</si>
  <si>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</si>
  <si>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</si>
  <si>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</si>
  <si>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</si>
  <si>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</si>
  <si>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</si>
  <si>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</si>
  <si>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</si>
  <si>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</si>
  <si>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</si>
  <si>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</si>
  <si>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</si>
  <si>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</si>
  <si>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</si>
  <si>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</si>
  <si>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</si>
  <si>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</si>
  <si>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</si>
  <si>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</si>
  <si>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</si>
  <si>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</si>
  <si>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</si>
  <si>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</si>
  <si>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</si>
  <si>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</si>
  <si>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</si>
  <si>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</si>
  <si>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</si>
  <si>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</si>
  <si>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</si>
  <si>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</si>
  <si>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</si>
  <si>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</si>
  <si>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</si>
  <si>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</si>
  <si>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</si>
  <si>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</si>
  <si>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</si>
  <si>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</si>
  <si>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</si>
  <si>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</si>
  <si>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</si>
  <si>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</si>
  <si>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</si>
  <si>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</si>
  <si>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</si>
  <si>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</si>
  <si>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</si>
  <si>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</si>
  <si>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</si>
  <si>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</si>
  <si>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</si>
  <si>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</si>
  <si>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</si>
  <si>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</si>
  <si>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</si>
  <si>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</si>
  <si>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</si>
  <si>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</si>
  <si>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</si>
  <si>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</si>
  <si>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</si>
  <si>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</si>
  <si>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</si>
  <si>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</si>
  <si>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</si>
  <si>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</si>
  <si>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</si>
  <si>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</si>
  <si>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</si>
  <si>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</si>
  <si>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</si>
  <si>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</si>
  <si>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</si>
  <si>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</si>
  <si>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</si>
  <si>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</si>
  <si>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</si>
  <si>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</si>
  <si>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</si>
  <si>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</si>
  <si>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</si>
  <si>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</si>
  <si>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</si>
  <si>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</si>
  <si>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</si>
  <si>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</si>
  <si>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</si>
  <si>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</si>
  <si>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</si>
  <si>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</si>
  <si>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</si>
  <si>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</si>
  <si>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</si>
  <si>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</si>
  <si>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</si>
  <si>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</si>
  <si>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</si>
  <si>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</si>
  <si>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</si>
  <si>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</si>
  <si>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</si>
  <si>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</si>
  <si>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</si>
  <si>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</si>
  <si>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</si>
  <si>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</si>
  <si>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</si>
  <si>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</si>
  <si>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</si>
  <si>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</si>
  <si>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</si>
  <si>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</si>
  <si>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</si>
  <si>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</si>
  <si>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</si>
  <si>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</si>
  <si>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</si>
  <si>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</si>
  <si>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</si>
  <si>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</si>
  <si>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</si>
  <si>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</si>
  <si>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</si>
  <si>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</si>
  <si>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</si>
  <si>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</si>
  <si>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</si>
  <si>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</si>
  <si>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</si>
  <si>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</si>
  <si>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</si>
  <si>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</si>
  <si>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</si>
  <si>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</si>
  <si>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</si>
  <si>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</si>
  <si>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</si>
  <si>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</si>
  <si>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</si>
  <si>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</si>
  <si>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</si>
  <si>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</si>
  <si>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</si>
  <si>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</si>
  <si>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</si>
  <si>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</si>
  <si>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</si>
  <si>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</si>
  <si>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</si>
  <si>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</si>
  <si>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</si>
  <si>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</si>
  <si>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</si>
  <si>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</si>
  <si>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</si>
  <si>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</si>
  <si>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</si>
  <si>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</si>
  <si>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</si>
  <si>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</si>
  <si>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</si>
  <si>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</si>
  <si>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</si>
  <si>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</si>
  <si>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</si>
  <si>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</si>
  <si>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</si>
  <si>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</si>
  <si>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</si>
  <si>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</si>
  <si>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</si>
  <si>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</si>
  <si>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</si>
  <si>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</si>
  <si>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</si>
  <si>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</si>
  <si>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</si>
  <si>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</si>
  <si>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</si>
  <si>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</si>
  <si>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</si>
  <si>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</si>
  <si>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</si>
  <si>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</si>
  <si>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</si>
  <si>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</si>
  <si>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</si>
  <si>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</si>
  <si>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</si>
  <si>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</si>
  <si>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</si>
  <si>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</si>
  <si>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</si>
  <si>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</si>
  <si>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</si>
  <si>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</si>
  <si>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</si>
  <si>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</si>
  <si>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</si>
  <si>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</si>
  <si>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</si>
  <si>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</si>
  <si>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</si>
  <si>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</si>
  <si>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</si>
  <si>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</si>
  <si>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</si>
  <si>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</si>
  <si>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</si>
  <si>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</si>
  <si>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</si>
  <si>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</si>
  <si>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</si>
  <si>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</si>
  <si>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</si>
  <si>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</si>
  <si>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</si>
  <si>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</si>
  <si>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</si>
  <si>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</si>
  <si>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</si>
  <si>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</si>
  <si>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</si>
  <si>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</si>
  <si>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</si>
  <si>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</si>
  <si>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</si>
  <si>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</si>
  <si>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</si>
  <si>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</si>
  <si>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</si>
  <si>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</si>
  <si>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</si>
  <si>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</si>
  <si>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</si>
  <si>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</si>
  <si>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</si>
  <si>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</si>
  <si>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</si>
  <si>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</si>
  <si>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</si>
  <si>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</si>
  <si>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</si>
  <si>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</si>
  <si>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</si>
  <si>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</si>
  <si>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</si>
  <si>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</si>
  <si>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</si>
  <si>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</si>
  <si>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</si>
  <si>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</si>
  <si>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</si>
  <si>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</si>
  <si>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</si>
  <si>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</si>
  <si>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</si>
  <si>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</si>
  <si>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</si>
  <si>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</si>
  <si>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</si>
  <si>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</si>
  <si>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</si>
  <si>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</si>
  <si>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</si>
  <si>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</si>
  <si>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</si>
  <si>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</si>
  <si>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</si>
  <si>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</si>
  <si>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</si>
  <si>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</si>
  <si>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</si>
  <si>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</si>
  <si>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</si>
  <si>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</si>
  <si>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</si>
  <si>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</si>
  <si>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</si>
  <si>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</si>
  <si>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</si>
  <si>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</si>
  <si>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</si>
  <si>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</si>
  <si>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</si>
  <si>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</si>
  <si>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</si>
  <si>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</si>
  <si>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</si>
  <si>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</si>
  <si>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</si>
  <si>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</si>
  <si>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</si>
  <si>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</si>
  <si>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</si>
  <si>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</si>
  <si>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</si>
  <si>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</si>
  <si>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</si>
  <si>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</si>
  <si>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</si>
  <si>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</si>
  <si>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</si>
  <si>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</si>
  <si>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</si>
  <si>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</si>
  <si>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</si>
  <si>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</si>
  <si>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</si>
  <si>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</si>
  <si>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</si>
  <si>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</si>
  <si>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</si>
  <si>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</si>
  <si>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</si>
  <si>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</si>
  <si>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</si>
  <si>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</si>
  <si>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</si>
  <si>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</si>
  <si>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</si>
  <si>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</si>
  <si>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</si>
  <si>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</si>
  <si>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</si>
  <si>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</si>
  <si>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</si>
  <si>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</si>
  <si>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</si>
  <si>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</si>
  <si>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</si>
  <si>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</si>
  <si>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</si>
  <si>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</si>
  <si>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</si>
  <si>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</si>
  <si>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</si>
  <si>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</si>
  <si>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</si>
  <si>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</si>
  <si>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</si>
  <si>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</si>
  <si>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</si>
  <si>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</si>
  <si>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</si>
  <si>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</si>
  <si>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</si>
  <si>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</si>
  <si>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</si>
  <si>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</si>
  <si>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</si>
  <si>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</si>
  <si>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</si>
  <si>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</si>
  <si>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</si>
  <si>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</si>
  <si>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</si>
  <si>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</si>
  <si>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</si>
  <si>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</si>
  <si>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</si>
  <si>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</si>
  <si>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</si>
  <si>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</si>
  <si>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</si>
  <si>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</si>
  <si>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</si>
  <si>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</si>
  <si>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</si>
  <si>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</si>
  <si>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</si>
  <si>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</si>
  <si>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</si>
  <si>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</si>
  <si>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</si>
  <si>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</si>
  <si>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</si>
  <si>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</si>
  <si>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</si>
  <si>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</si>
  <si>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</si>
  <si>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</si>
  <si>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</si>
  <si>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</si>
  <si>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</si>
  <si>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</si>
  <si>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</si>
  <si>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</si>
  <si>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</si>
  <si>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</si>
  <si>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</si>
  <si>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</si>
  <si>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</si>
  <si>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</si>
  <si>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</si>
  <si>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</si>
  <si>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</si>
  <si>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</si>
  <si>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</si>
  <si>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</si>
  <si>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</si>
  <si>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</si>
  <si>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</si>
  <si>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</si>
  <si>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</si>
  <si>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</si>
  <si>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</si>
  <si>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</si>
  <si>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</si>
  <si>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</si>
  <si>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</si>
  <si>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</si>
  <si>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</si>
  <si>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</si>
  <si>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</si>
  <si>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</si>
  <si>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</si>
  <si>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</si>
  <si>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</si>
  <si>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</si>
  <si>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</si>
  <si>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</si>
  <si>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</si>
  <si>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</si>
  <si>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</si>
  <si>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</si>
  <si>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</si>
  <si>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</si>
  <si>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</si>
  <si>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</si>
  <si>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</si>
  <si>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</si>
  <si>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</si>
  <si>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</si>
  <si>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</si>
  <si>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</si>
  <si>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</si>
  <si>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</si>
  <si>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</si>
  <si>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</si>
  <si>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</si>
  <si>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</si>
  <si>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</si>
  <si>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</si>
  <si>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</si>
  <si>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</si>
  <si>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</si>
  <si>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</si>
  <si>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</si>
  <si>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</si>
  <si>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</si>
  <si>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</si>
  <si>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</si>
  <si>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</si>
  <si>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</si>
  <si>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</si>
  <si>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</si>
  <si>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</si>
  <si>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</si>
  <si>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</si>
  <si>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</si>
  <si>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</si>
  <si>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</si>
  <si>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</si>
  <si>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</si>
  <si>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</si>
  <si>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</si>
  <si>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</si>
  <si>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</si>
  <si>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</si>
  <si>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</si>
  <si>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</si>
  <si>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</si>
  <si>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</si>
  <si>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</si>
  <si>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</si>
  <si>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</si>
  <si>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</si>
  <si>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</si>
  <si>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</si>
  <si>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</si>
  <si>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</si>
  <si>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</si>
  <si>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</si>
  <si>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</si>
  <si>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</si>
  <si>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</si>
  <si>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</si>
  <si>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</si>
  <si>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</si>
  <si>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</si>
  <si>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</si>
  <si>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</si>
  <si>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</si>
  <si>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</si>
  <si>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</si>
  <si>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</si>
  <si>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</si>
  <si>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</si>
  <si>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</si>
  <si>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</si>
  <si>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</si>
  <si>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</si>
  <si>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</si>
  <si>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</si>
  <si>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</si>
  <si>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</si>
  <si>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</si>
  <si>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</si>
  <si>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</si>
  <si>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</si>
  <si>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</si>
  <si>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</si>
  <si>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</si>
  <si>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</si>
  <si>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</si>
  <si>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</si>
  <si>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</si>
  <si>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</si>
  <si>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</si>
  <si>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</si>
  <si>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</si>
  <si>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</si>
  <si>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</si>
  <si>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</si>
  <si>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</si>
  <si>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</si>
  <si>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</si>
  <si>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</si>
  <si>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</si>
  <si>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</si>
  <si>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</si>
  <si>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</si>
  <si>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</si>
  <si>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</si>
  <si>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</si>
  <si>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</si>
  <si>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</si>
  <si>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</si>
  <si>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</si>
  <si>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</si>
  <si>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</si>
  <si>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</si>
  <si>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</si>
  <si>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</si>
  <si>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</si>
  <si>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</si>
  <si>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</si>
  <si>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</si>
  <si>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</si>
  <si>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</si>
  <si>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</si>
  <si>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</si>
  <si>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</si>
  <si>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</si>
  <si>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</si>
  <si>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</si>
  <si>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</si>
  <si>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</si>
  <si>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</si>
  <si>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</si>
  <si>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</si>
  <si>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</si>
  <si>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</si>
  <si>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</si>
  <si>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</si>
  <si>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</si>
  <si>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</si>
  <si>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</si>
  <si>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</si>
  <si>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</si>
  <si>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</si>
  <si>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</si>
  <si>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</si>
  <si>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</si>
  <si>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</si>
  <si>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</si>
  <si>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</si>
  <si>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</si>
  <si>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</si>
  <si>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</si>
  <si>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</si>
  <si>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</si>
  <si>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</si>
  <si>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</si>
  <si>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</si>
  <si>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</si>
  <si>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</si>
  <si>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</si>
  <si>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</si>
  <si>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</si>
  <si>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</si>
  <si>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</si>
  <si>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</si>
  <si>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</si>
  <si>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</si>
  <si>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</si>
  <si>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</si>
  <si>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</si>
  <si>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</si>
  <si>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</si>
  <si>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</si>
  <si>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</si>
  <si>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</si>
  <si>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</si>
  <si>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</si>
  <si>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</si>
  <si>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</si>
  <si>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</si>
  <si>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</si>
  <si>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</si>
  <si>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</si>
  <si>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</si>
  <si>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</si>
  <si>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</si>
  <si>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</si>
  <si>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</si>
  <si>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</si>
  <si>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</si>
  <si>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</si>
  <si>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</si>
  <si>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</si>
  <si>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</si>
  <si>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</si>
  <si>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</si>
  <si>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</si>
  <si>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</si>
  <si>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</si>
  <si>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</si>
  <si>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</si>
  <si>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</si>
  <si>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</si>
  <si>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</si>
  <si>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</si>
  <si>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</si>
  <si>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</si>
  <si>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</si>
  <si>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</si>
  <si>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</si>
  <si>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</si>
  <si>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</si>
  <si>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</si>
  <si>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</si>
  <si>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</si>
  <si>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</si>
  <si>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</si>
  <si>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</si>
  <si>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</si>
  <si>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</si>
  <si>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</si>
  <si>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</si>
  <si>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</si>
  <si>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</si>
  <si>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</si>
  <si>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</si>
  <si>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</si>
  <si>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</si>
  <si>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</si>
  <si>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</si>
  <si>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</si>
  <si>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</si>
  <si>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</si>
  <si>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</si>
  <si>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</si>
  <si>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</si>
  <si>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</si>
  <si>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</si>
  <si>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</si>
  <si>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</si>
  <si>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</si>
  <si>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</si>
  <si>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</si>
  <si>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</si>
  <si>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</si>
  <si>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</si>
  <si>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</si>
  <si>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</si>
  <si>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</si>
  <si>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</si>
  <si>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</si>
  <si>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</si>
  <si>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</si>
  <si>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</si>
  <si>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</si>
  <si>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</si>
  <si>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</si>
  <si>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</si>
  <si>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</si>
  <si>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</si>
  <si>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</si>
  <si>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</si>
  <si>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</si>
  <si>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</si>
  <si>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</si>
  <si>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</si>
  <si>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</si>
  <si>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</si>
  <si>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</si>
  <si>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</si>
  <si>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</si>
  <si>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</si>
  <si>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</si>
  <si>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</si>
  <si>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</si>
  <si>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</si>
  <si>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</si>
  <si>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</si>
  <si>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</si>
  <si>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</si>
  <si>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</si>
  <si>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</si>
  <si>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</si>
  <si>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</si>
  <si>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</si>
  <si>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</si>
  <si>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</si>
  <si>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</si>
  <si>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</si>
  <si>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</si>
  <si>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</si>
  <si>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</si>
  <si>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</si>
  <si>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</si>
  <si>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</si>
  <si>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</si>
  <si>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</si>
  <si>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</si>
  <si>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</si>
  <si>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</si>
  <si>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</si>
  <si>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</si>
  <si>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</si>
  <si>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</si>
  <si>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</si>
  <si>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</si>
  <si>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</si>
  <si>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</si>
  <si>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</si>
  <si>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</si>
  <si>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</si>
  <si>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</si>
  <si>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</si>
  <si>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</si>
  <si>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</si>
  <si>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</si>
  <si>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</si>
  <si>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</si>
  <si>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</si>
  <si>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</si>
  <si>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</si>
  <si>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</si>
  <si>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</si>
  <si>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</si>
  <si>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</si>
  <si>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</si>
  <si>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</si>
  <si>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</si>
  <si>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</si>
  <si>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</si>
  <si>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</si>
  <si>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</si>
  <si>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</si>
  <si>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</si>
  <si>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</si>
  <si>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</si>
  <si>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</si>
  <si>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</si>
  <si>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</si>
  <si>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</si>
  <si>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</si>
  <si>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</si>
  <si>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</si>
  <si>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</si>
  <si>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</si>
  <si>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</si>
  <si>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</si>
  <si>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</si>
  <si>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</si>
  <si>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</si>
  <si>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</si>
  <si>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</si>
  <si>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</si>
  <si>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</si>
  <si>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</si>
  <si>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</si>
  <si>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</si>
  <si>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</si>
  <si>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</si>
  <si>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</si>
  <si>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</si>
  <si>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</si>
  <si>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</si>
  <si>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</si>
  <si>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</si>
  <si>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</si>
  <si>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</si>
  <si>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</si>
  <si>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</si>
  <si>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</si>
  <si>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</si>
  <si>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</si>
  <si>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</si>
  <si>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</si>
  <si>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</si>
  <si>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</si>
  <si>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</si>
  <si>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</si>
  <si>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</si>
  <si>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</si>
  <si>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</si>
  <si>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</si>
  <si>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</si>
  <si>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</si>
  <si>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</si>
  <si>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</si>
  <si>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</si>
  <si>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</si>
  <si>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</si>
  <si>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</si>
  <si>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</si>
  <si>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</si>
  <si>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</si>
  <si>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</si>
  <si>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</si>
  <si>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</si>
  <si>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</si>
  <si>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</si>
  <si>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</si>
  <si>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</si>
  <si>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</si>
  <si>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</si>
  <si>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</si>
  <si>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</si>
  <si>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</si>
  <si>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</si>
  <si>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</si>
  <si>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</si>
  <si>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</si>
  <si>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</si>
  <si>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</si>
  <si>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</si>
  <si>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</si>
  <si>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</si>
  <si>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</si>
  <si>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</si>
  <si>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</si>
  <si>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</si>
  <si>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</si>
  <si>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</si>
  <si>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</si>
  <si>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</si>
  <si>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</si>
  <si>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</si>
  <si>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</si>
  <si>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</si>
  <si>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</si>
  <si>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</si>
  <si>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</si>
  <si>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</si>
  <si>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</si>
  <si>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</si>
  <si>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</si>
  <si>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</si>
  <si>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</si>
  <si>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</si>
  <si>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</si>
  <si>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</si>
  <si>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</si>
  <si>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</si>
  <si>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</si>
  <si>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</si>
  <si>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</si>
  <si>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</si>
  <si>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</si>
  <si>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</si>
  <si>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</si>
  <si>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</si>
  <si>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</si>
  <si>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</si>
  <si>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</si>
  <si>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</si>
  <si>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</si>
  <si>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</si>
  <si>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</si>
  <si>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</si>
  <si>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</si>
  <si>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</si>
  <si>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</si>
  <si>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</si>
  <si>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</si>
  <si>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</si>
  <si>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</si>
  <si>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</si>
  <si>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</si>
  <si>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</si>
  <si>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</si>
  <si>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</si>
  <si>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</si>
  <si>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</si>
  <si>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</si>
  <si>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</si>
  <si>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</si>
  <si>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</si>
  <si>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</si>
  <si>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</si>
  <si>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</si>
  <si>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</si>
  <si>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</si>
  <si>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</si>
  <si>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</si>
  <si>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</si>
  <si>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</si>
  <si>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</si>
  <si>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</si>
  <si>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</si>
  <si>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</si>
  <si>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</si>
  <si>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</si>
  <si>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</si>
  <si>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</si>
  <si>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</si>
  <si>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</si>
  <si>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</si>
  <si>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</si>
  <si>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</si>
  <si>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</si>
  <si>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</si>
  <si>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</si>
  <si>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</si>
  <si>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</si>
  <si>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</si>
  <si>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</si>
  <si>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</si>
  <si>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</si>
  <si>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</si>
  <si>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</si>
  <si>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</si>
  <si>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</si>
  <si>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</si>
  <si>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</si>
  <si>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</si>
  <si>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</si>
  <si>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</si>
  <si>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</si>
  <si>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</si>
  <si>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</si>
  <si>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</si>
  <si>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</si>
  <si>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</si>
  <si>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</si>
  <si>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</si>
  <si>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</si>
  <si>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</si>
  <si>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</si>
  <si>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</si>
  <si>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</si>
  <si>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</si>
  <si>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</si>
  <si>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</si>
  <si>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</si>
  <si>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</si>
  <si>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</si>
  <si>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</si>
  <si>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</si>
  <si>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</si>
  <si>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</si>
  <si>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</si>
  <si>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</si>
  <si>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</si>
  <si>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</si>
  <si>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</si>
  <si>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</si>
  <si>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</si>
  <si>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</si>
  <si>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</si>
  <si>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</si>
  <si>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</si>
  <si>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</si>
  <si>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</si>
  <si>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</si>
  <si>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</si>
  <si>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</si>
  <si>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</si>
  <si>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</si>
  <si>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</si>
  <si>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</si>
  <si>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</si>
  <si>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</si>
  <si>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</si>
  <si>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</si>
  <si>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</si>
  <si>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</si>
  <si>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</si>
  <si>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</si>
  <si>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</si>
  <si>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</si>
  <si>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</si>
  <si>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</si>
  <si>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</si>
  <si>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</si>
  <si>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</si>
  <si>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</si>
  <si>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</si>
  <si>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</si>
  <si>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</si>
  <si>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</si>
  <si>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</si>
  <si>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</si>
  <si>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</si>
  <si>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</si>
  <si>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</si>
  <si>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</si>
  <si>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</si>
  <si>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</si>
  <si>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</si>
  <si>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</si>
  <si>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</si>
  <si>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</si>
  <si>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</si>
  <si>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</si>
  <si>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</si>
  <si>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</si>
  <si>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</si>
  <si>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</si>
  <si>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</si>
  <si>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</si>
  <si>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</si>
  <si>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</si>
  <si>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</si>
  <si>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</si>
  <si>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</si>
  <si>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</si>
  <si>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</si>
  <si>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</si>
  <si>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</si>
  <si>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</si>
  <si>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</si>
  <si>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</si>
  <si>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</si>
  <si>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</si>
  <si>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</si>
  <si>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</si>
  <si>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</si>
  <si>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</si>
  <si>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</si>
  <si>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</si>
  <si>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</si>
  <si>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</si>
  <si>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</si>
  <si>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</si>
  <si>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</si>
  <si>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</si>
  <si>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</si>
  <si>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</si>
  <si>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</si>
  <si>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</si>
  <si>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</si>
  <si>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</si>
  <si>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</si>
  <si>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</si>
  <si>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</si>
  <si>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</si>
  <si>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</si>
  <si>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</si>
  <si>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</si>
  <si>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</si>
  <si>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</si>
  <si>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</si>
  <si>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</si>
  <si>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</si>
  <si>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</si>
  <si>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</si>
  <si>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</si>
  <si>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</si>
  <si>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</si>
  <si>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</si>
  <si>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</si>
  <si>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</si>
  <si>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</si>
  <si>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</si>
  <si>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</si>
  <si>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</si>
  <si>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</si>
  <si>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</si>
  <si>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</si>
  <si>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</si>
  <si>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</si>
  <si>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</si>
  <si>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</si>
  <si>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</si>
  <si>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</si>
  <si>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</si>
  <si>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</si>
  <si>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</si>
  <si>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</si>
  <si>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</si>
  <si>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</si>
  <si>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</si>
  <si>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</si>
  <si>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</si>
  <si>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</si>
  <si>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</si>
  <si>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</si>
  <si>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</si>
  <si>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</si>
  <si>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</si>
  <si>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</si>
  <si>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</si>
  <si>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</si>
  <si>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</si>
  <si>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</si>
  <si>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</si>
  <si>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</si>
  <si>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</si>
  <si>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</si>
  <si>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</si>
  <si>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</si>
  <si>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</si>
  <si>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</si>
  <si>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</si>
  <si>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</si>
  <si>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</si>
  <si>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</si>
  <si>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</si>
  <si>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</si>
  <si>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</si>
  <si>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</si>
  <si>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</si>
  <si>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</si>
  <si>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</si>
  <si>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</si>
  <si>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</si>
  <si>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</si>
  <si>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</si>
  <si>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</si>
  <si>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</si>
  <si>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</si>
  <si>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</si>
  <si>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</si>
  <si>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</si>
  <si>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</si>
  <si>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</si>
  <si>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</si>
  <si>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</si>
  <si>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</si>
  <si>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</si>
  <si>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</si>
  <si>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</si>
  <si>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</si>
  <si>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</si>
  <si>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</si>
  <si>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</si>
  <si>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</si>
  <si>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</si>
  <si>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</si>
  <si>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</si>
  <si>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</si>
  <si>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</si>
  <si>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</si>
  <si>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</si>
  <si>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</si>
  <si>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</si>
  <si>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</si>
  <si>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</si>
  <si>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</si>
  <si>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</si>
  <si>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</si>
  <si>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</si>
  <si>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</si>
  <si>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</si>
  <si>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</si>
  <si>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</si>
  <si>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</si>
  <si>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</si>
  <si>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</si>
  <si>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</si>
  <si>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</si>
  <si>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</si>
  <si>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</si>
  <si>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</si>
  <si>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</si>
  <si>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</si>
  <si>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</si>
  <si>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</si>
  <si>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</si>
  <si>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</si>
  <si>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</si>
  <si>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</si>
  <si>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</si>
  <si>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</si>
  <si>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</si>
  <si>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</si>
  <si>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</si>
  <si>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</si>
  <si>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</si>
  <si>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</si>
  <si>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</si>
  <si>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</si>
  <si>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</si>
  <si>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</si>
  <si>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</si>
  <si>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</si>
  <si>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</si>
  <si>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</si>
  <si>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</si>
  <si>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</si>
  <si>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</si>
  <si>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</si>
  <si>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</si>
  <si>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</si>
  <si>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</si>
  <si>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</si>
  <si>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</si>
  <si>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</si>
  <si>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</si>
  <si>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</si>
  <si>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</si>
  <si>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</si>
  <si>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</si>
  <si>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</si>
  <si>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</si>
  <si>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</si>
  <si>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</si>
  <si>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</si>
  <si>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</si>
  <si>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</si>
  <si>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</si>
  <si>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</si>
  <si>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</si>
  <si>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</si>
  <si>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</si>
  <si>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</si>
  <si>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</si>
  <si>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</si>
  <si>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</si>
  <si>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</si>
  <si>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</si>
  <si>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</si>
  <si>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</si>
  <si>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</si>
  <si>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</si>
  <si>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</si>
  <si>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</si>
  <si>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</si>
  <si>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</si>
  <si>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</si>
  <si>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</si>
  <si>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</si>
  <si>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</si>
  <si>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</si>
  <si>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</si>
  <si>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</si>
  <si>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</si>
  <si>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</si>
  <si>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</si>
  <si>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</si>
  <si>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</si>
  <si>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</si>
  <si>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</si>
  <si>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</si>
  <si>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</si>
  <si>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</si>
  <si>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</si>
  <si>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</si>
  <si>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</si>
  <si>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</si>
  <si>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</si>
  <si>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</si>
  <si>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</si>
  <si>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</si>
  <si>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</si>
  <si>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</si>
  <si>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</si>
  <si>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</si>
  <si>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</si>
  <si>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</si>
  <si>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</si>
  <si>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</si>
  <si>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</si>
  <si>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</si>
  <si>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</si>
  <si>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</si>
  <si>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</si>
  <si>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</si>
  <si>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</si>
  <si>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</si>
  <si>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</si>
  <si>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</si>
  <si>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</si>
  <si>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</si>
  <si>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</si>
  <si>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</si>
  <si>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</si>
  <si>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</si>
  <si>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</si>
  <si>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</si>
  <si>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</si>
  <si>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</si>
  <si>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</si>
  <si>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</si>
  <si>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</si>
  <si>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</si>
  <si>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</si>
  <si>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</si>
  <si>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</si>
  <si>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</si>
  <si>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</si>
  <si>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</si>
  <si>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</si>
  <si>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</si>
  <si>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</si>
  <si>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</si>
  <si>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</si>
  <si>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</si>
  <si>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</si>
  <si>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</si>
  <si>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</si>
  <si>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</si>
  <si>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</si>
  <si>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</si>
  <si>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</si>
  <si>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</si>
  <si>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</si>
  <si>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</si>
  <si>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</si>
  <si>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</si>
  <si>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</si>
  <si>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</si>
  <si>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</si>
  <si>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</si>
  <si>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</si>
  <si>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</si>
  <si>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</si>
  <si>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</si>
  <si>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</si>
  <si>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</si>
  <si>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</si>
  <si>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</si>
  <si>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</si>
  <si>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</si>
  <si>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</si>
  <si>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</si>
  <si>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</si>
  <si>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</si>
  <si>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</si>
  <si>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</si>
  <si>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</si>
  <si>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</si>
  <si>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</si>
  <si>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</si>
  <si>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</si>
  <si>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</si>
  <si>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</si>
  <si>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</si>
  <si>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</si>
  <si>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</si>
  <si>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</si>
  <si>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</si>
  <si>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</si>
  <si>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</si>
  <si>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</si>
  <si>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</si>
  <si>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</si>
  <si>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</si>
  <si>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</si>
  <si>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</si>
  <si>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</si>
  <si>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</si>
  <si>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</si>
  <si>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</si>
  <si>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</si>
  <si>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</si>
  <si>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</si>
  <si>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</si>
  <si>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</si>
  <si>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</si>
  <si>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</si>
  <si>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</si>
  <si>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</si>
  <si>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</si>
  <si>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</si>
  <si>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</si>
  <si>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</si>
  <si>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</si>
  <si>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</si>
  <si>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</si>
  <si>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</si>
  <si>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</si>
  <si>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</si>
  <si>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</si>
  <si>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</si>
  <si>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</si>
  <si>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</si>
  <si>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</si>
  <si>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</si>
  <si>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</si>
  <si>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</si>
  <si>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</si>
  <si>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</si>
  <si>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</si>
  <si>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</si>
  <si>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</si>
  <si>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</si>
  <si>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</si>
  <si>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</si>
  <si>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</si>
  <si>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</si>
  <si>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</si>
  <si>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</si>
  <si>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</si>
  <si>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</si>
  <si>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</si>
  <si>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</si>
  <si>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</si>
  <si>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</si>
  <si>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</si>
  <si>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</si>
  <si>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</si>
  <si>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</si>
  <si>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</si>
  <si>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</si>
  <si>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</si>
  <si>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</si>
  <si>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</si>
  <si>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</si>
  <si>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</si>
  <si>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</si>
  <si>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</si>
  <si>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</si>
  <si>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</si>
  <si>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</si>
  <si>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</si>
  <si>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</si>
  <si>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</si>
  <si>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</si>
  <si>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</si>
  <si>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</si>
  <si>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</si>
  <si>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</si>
  <si>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</si>
  <si>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</si>
  <si>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</si>
  <si>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</si>
  <si>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</si>
  <si>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</si>
  <si>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</si>
  <si>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</si>
  <si>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</si>
  <si>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</si>
  <si>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</si>
  <si>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</si>
  <si>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</si>
  <si>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</si>
  <si>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</si>
  <si>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</si>
  <si>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</si>
  <si>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</si>
  <si>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</si>
  <si>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</si>
  <si>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</si>
  <si>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</si>
  <si>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</si>
  <si>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</si>
  <si>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</si>
  <si>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</si>
  <si>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</si>
  <si>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</si>
  <si>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</si>
  <si>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</si>
  <si>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</si>
  <si>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</si>
  <si>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</si>
  <si>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</si>
  <si>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</si>
  <si>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</si>
  <si>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</si>
  <si>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</si>
  <si>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</si>
  <si>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</si>
  <si>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</si>
  <si>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</si>
  <si>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</si>
  <si>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</si>
  <si>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</si>
  <si>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</si>
  <si>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</si>
  <si>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</si>
  <si>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</si>
  <si>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</si>
  <si>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</si>
  <si>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</si>
  <si>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</si>
  <si>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</si>
  <si>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</si>
  <si>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</si>
  <si>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</si>
  <si>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</si>
  <si>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</si>
  <si>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</si>
  <si>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</si>
  <si>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</si>
  <si>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</si>
  <si>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</si>
  <si>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</si>
  <si>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</si>
  <si>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</si>
  <si>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</si>
  <si>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</si>
  <si>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</si>
  <si>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</si>
  <si>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</si>
  <si>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</si>
  <si>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</si>
  <si>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</si>
  <si>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</si>
  <si>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</si>
  <si>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</si>
  <si>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</si>
  <si>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</si>
  <si>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</si>
  <si>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</si>
  <si>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</si>
  <si>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</si>
  <si>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</si>
  <si>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</si>
  <si>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</si>
  <si>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</si>
  <si>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</si>
  <si>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</si>
  <si>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</si>
  <si>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</si>
  <si>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</si>
  <si>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</si>
  <si>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</si>
  <si>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</si>
  <si>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</si>
  <si>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</si>
  <si>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</si>
  <si>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</si>
  <si>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</si>
  <si>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</si>
  <si>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</si>
  <si>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</si>
  <si>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</si>
  <si>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</si>
  <si>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</si>
  <si>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</si>
  <si>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</si>
  <si>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</si>
  <si>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</si>
  <si>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</si>
  <si>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</si>
  <si>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</si>
  <si>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</si>
  <si>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</si>
  <si>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</si>
  <si>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</si>
  <si>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</si>
  <si>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</si>
  <si>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</si>
  <si>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</si>
  <si>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</si>
  <si>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</si>
  <si>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</si>
  <si>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</si>
  <si>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</si>
  <si>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</si>
  <si>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</si>
  <si>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</si>
  <si>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</si>
  <si>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</si>
  <si>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</si>
  <si>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</si>
  <si>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</si>
  <si>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</si>
  <si>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</si>
  <si>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</si>
  <si>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</si>
  <si>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</si>
  <si>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</si>
  <si>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</si>
  <si>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</si>
  <si>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</si>
  <si>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</si>
  <si>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</si>
  <si>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</si>
  <si>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</si>
  <si>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</si>
  <si>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</si>
  <si>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</si>
  <si>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</si>
  <si>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</si>
  <si>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</si>
  <si>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</si>
  <si>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</si>
  <si>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</si>
  <si>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</si>
  <si>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</si>
  <si>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</si>
  <si>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</si>
  <si>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</si>
  <si>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</si>
  <si>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</si>
  <si>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</si>
  <si>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</si>
  <si>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</si>
  <si>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</si>
  <si>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</si>
  <si>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</si>
  <si>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</si>
  <si>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</si>
  <si>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</si>
  <si>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</si>
  <si>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</si>
  <si>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</si>
  <si>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</si>
  <si>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</si>
  <si>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</si>
  <si>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</si>
  <si>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</si>
  <si>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</si>
  <si>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</si>
  <si>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</si>
  <si>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</si>
  <si>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</si>
  <si>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</si>
  <si>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</si>
  <si>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</si>
  <si>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</si>
  <si>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</si>
  <si>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</si>
  <si>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</si>
  <si>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</si>
  <si>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</si>
  <si>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</si>
  <si>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</si>
  <si>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</si>
  <si>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</si>
  <si>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</si>
  <si>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</si>
  <si>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</si>
  <si>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</si>
  <si>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</si>
  <si>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</si>
  <si>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</si>
  <si>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</si>
  <si>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</si>
  <si>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</si>
  <si>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</si>
  <si>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</si>
  <si>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</si>
  <si>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</si>
  <si>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</si>
  <si>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</si>
  <si>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</si>
  <si>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</si>
  <si>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</si>
  <si>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</si>
  <si>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</si>
  <si>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</si>
  <si>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</si>
  <si>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</si>
  <si>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</si>
  <si>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</si>
  <si>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</si>
  <si>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</si>
  <si>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</si>
  <si>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</si>
  <si>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</si>
  <si>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</si>
  <si>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</si>
  <si>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</si>
  <si>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</si>
  <si>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</si>
  <si>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</si>
  <si>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</si>
  <si>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</si>
  <si>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</si>
  <si>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</si>
  <si>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</si>
  <si>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</si>
  <si>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</si>
  <si>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</si>
  <si>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</si>
  <si>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</si>
  <si>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</si>
  <si>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</si>
  <si>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</si>
  <si>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</si>
  <si>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</si>
  <si>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</si>
  <si>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</si>
  <si>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</si>
  <si>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</si>
  <si>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</si>
  <si>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</si>
  <si>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</si>
  <si>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</si>
  <si>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</si>
  <si>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</si>
  <si>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</si>
  <si>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</si>
  <si>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</si>
  <si>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</si>
  <si>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</si>
  <si>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</si>
  <si>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</si>
  <si>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</si>
  <si>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</si>
  <si>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</si>
  <si>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</si>
  <si>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</si>
  <si>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</si>
  <si>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</si>
  <si>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</si>
  <si>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</si>
  <si>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</si>
  <si>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</si>
  <si>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</si>
  <si>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</si>
  <si>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</si>
  <si>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</si>
  <si>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</si>
  <si>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</si>
  <si>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</si>
  <si>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</si>
  <si>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</si>
  <si>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</si>
  <si>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</si>
  <si>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</si>
  <si>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</si>
  <si>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</si>
  <si>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</si>
  <si>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</si>
  <si>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</si>
  <si>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</si>
  <si>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</si>
  <si>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</si>
  <si>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</si>
  <si>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</si>
  <si>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</si>
  <si>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</si>
  <si>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</si>
  <si>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</si>
  <si>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</si>
  <si>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</si>
  <si>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</si>
  <si>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</si>
  <si>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</si>
  <si>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</si>
  <si>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</si>
  <si>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</si>
  <si>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</si>
  <si>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</si>
  <si>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</si>
  <si>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</si>
  <si>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</si>
  <si>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</si>
  <si>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</si>
  <si>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</si>
  <si>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</si>
  <si>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</si>
  <si>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</si>
  <si>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</si>
  <si>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</si>
  <si>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</si>
  <si>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</si>
  <si>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</si>
  <si>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</si>
  <si>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</si>
  <si>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</si>
  <si>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</si>
  <si>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</si>
  <si>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</si>
  <si>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</si>
  <si>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</si>
  <si>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</si>
  <si>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</si>
  <si>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</si>
  <si>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</si>
  <si>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</si>
  <si>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</si>
  <si>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</si>
  <si>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</si>
  <si>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</si>
  <si>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</si>
  <si>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</si>
  <si>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</si>
  <si>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</si>
  <si>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</si>
  <si>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</si>
  <si>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</si>
  <si>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</si>
  <si>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</si>
  <si>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</si>
  <si>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</si>
  <si>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</si>
  <si>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</si>
  <si>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</si>
  <si>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</si>
  <si>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</si>
  <si>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</si>
  <si>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</si>
  <si>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</si>
  <si>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</si>
  <si>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</si>
  <si>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</si>
  <si>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</si>
  <si>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</si>
  <si>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</si>
  <si>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</si>
  <si>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</si>
  <si>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</si>
  <si>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</si>
  <si>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</si>
  <si>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</si>
  <si>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</si>
  <si>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</si>
  <si>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</si>
  <si>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</si>
  <si>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</si>
  <si>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</si>
  <si>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</si>
  <si>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</si>
  <si>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</si>
  <si>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</si>
  <si>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</si>
  <si>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</si>
  <si>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</si>
  <si>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</si>
  <si>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</si>
  <si>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</si>
  <si>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</si>
  <si>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</si>
  <si>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</si>
  <si>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</si>
  <si>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</si>
  <si>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</si>
  <si>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</si>
  <si>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</si>
  <si>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</si>
  <si>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</si>
  <si>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</si>
  <si>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</si>
  <si>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</si>
  <si>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</si>
  <si>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</si>
  <si>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</si>
  <si>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</si>
  <si>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</si>
  <si>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</si>
  <si>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</si>
  <si>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</si>
  <si>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</si>
  <si>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</si>
  <si>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</si>
  <si>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</si>
  <si>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</si>
  <si>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</si>
  <si>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</si>
  <si>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</si>
  <si>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</si>
  <si>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</si>
  <si>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</si>
  <si>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</si>
  <si>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</si>
  <si>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</si>
  <si>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</si>
  <si>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</si>
  <si>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</si>
  <si>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</si>
  <si>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</si>
  <si>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</si>
  <si>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</si>
  <si>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</si>
  <si>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</si>
  <si>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</si>
  <si>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</si>
  <si>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</si>
  <si>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</si>
  <si>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</si>
  <si>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</si>
  <si>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</si>
  <si>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</si>
  <si>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</si>
  <si>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</si>
  <si>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</si>
  <si>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</si>
  <si>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</si>
  <si>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</si>
  <si>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</si>
  <si>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</si>
  <si>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</si>
  <si>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</si>
  <si>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</si>
  <si>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</si>
  <si>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</si>
  <si>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</si>
  <si>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</si>
  <si>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</si>
  <si>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</si>
  <si>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</si>
  <si>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</si>
  <si>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</si>
  <si>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</si>
  <si>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</si>
  <si>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</si>
  <si>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</si>
  <si>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</si>
  <si>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</si>
  <si>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</si>
  <si>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</si>
  <si>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</si>
  <si>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</si>
  <si>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</si>
  <si>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</si>
  <si>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</si>
  <si>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</si>
  <si>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</si>
  <si>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</si>
  <si>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</si>
  <si>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</si>
  <si>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</si>
  <si>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</si>
  <si>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</si>
  <si>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</si>
  <si>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</si>
  <si>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</si>
  <si>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</si>
  <si>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</si>
  <si>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</si>
  <si>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</si>
  <si>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</si>
  <si>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</si>
  <si>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</si>
  <si>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</si>
  <si>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</si>
  <si>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</si>
  <si>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</si>
  <si>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</si>
  <si>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</si>
  <si>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</si>
  <si>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</si>
  <si>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</si>
  <si>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</si>
  <si>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</si>
  <si>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</si>
  <si>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</si>
  <si>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</si>
  <si>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</si>
  <si>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</si>
  <si>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</si>
  <si>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</si>
  <si>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</si>
  <si>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</si>
  <si>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</si>
  <si>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</si>
  <si>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</si>
  <si>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</si>
  <si>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</si>
  <si>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</si>
  <si>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</si>
  <si>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</si>
  <si>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</si>
  <si>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</si>
  <si>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</si>
  <si>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</si>
  <si>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</si>
  <si>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</si>
  <si>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</si>
  <si>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</si>
  <si>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</si>
  <si>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</si>
  <si>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</si>
  <si>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</si>
  <si>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</si>
  <si>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</si>
  <si>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</si>
  <si>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</si>
  <si>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</si>
  <si>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</si>
  <si>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</si>
  <si>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</si>
  <si>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</si>
  <si>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</si>
  <si>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</si>
  <si>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</si>
  <si>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</si>
  <si>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</si>
  <si>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</si>
  <si>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</si>
  <si>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</si>
  <si>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</si>
  <si>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</si>
  <si>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</si>
  <si>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</si>
  <si>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</si>
  <si>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</si>
  <si>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</si>
  <si>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</si>
  <si>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</si>
  <si>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</si>
  <si>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</si>
  <si>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</si>
  <si>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</si>
  <si>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</si>
  <si>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</si>
  <si>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</si>
  <si>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</si>
  <si>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</si>
  <si>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</si>
  <si>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</si>
  <si>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</si>
  <si>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</si>
  <si>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</si>
  <si>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</si>
  <si>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</si>
  <si>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</si>
  <si>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</si>
  <si>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</si>
  <si>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</si>
  <si>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</si>
  <si>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</si>
  <si>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</si>
  <si>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</si>
  <si>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</si>
  <si>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</si>
  <si>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</si>
  <si>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</si>
  <si>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</si>
  <si>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</si>
  <si>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</si>
  <si>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</si>
  <si>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</si>
  <si>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</si>
  <si>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</si>
  <si>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</si>
  <si>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</si>
  <si>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</si>
  <si>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</si>
  <si>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</si>
  <si>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</si>
  <si>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</si>
  <si>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</si>
  <si>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</si>
  <si>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</si>
  <si>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</si>
  <si>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</si>
  <si>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</si>
  <si>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</si>
  <si>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</si>
  <si>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</si>
  <si>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</si>
  <si>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</si>
  <si>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</si>
  <si>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</si>
  <si>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</si>
  <si>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</si>
  <si>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</si>
  <si>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</si>
  <si>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</si>
  <si>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</si>
  <si>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</si>
  <si>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</si>
  <si>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</si>
  <si>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</si>
  <si>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</si>
  <si>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</si>
  <si>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</si>
  <si>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</si>
  <si>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</si>
  <si>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</si>
  <si>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</si>
  <si>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</si>
  <si>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</si>
  <si>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</si>
  <si>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</si>
  <si>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</si>
  <si>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</si>
  <si>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</si>
  <si>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</si>
  <si>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</si>
  <si>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</si>
  <si>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</si>
  <si>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</si>
  <si>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</si>
  <si>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</si>
  <si>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</si>
  <si>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</si>
  <si>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</si>
  <si>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</si>
  <si>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</si>
  <si>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</si>
  <si>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</si>
  <si>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</si>
  <si>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</si>
  <si>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</si>
  <si>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</si>
  <si>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</si>
  <si>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</si>
  <si>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</si>
  <si>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</si>
  <si>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</si>
  <si>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</si>
  <si>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</si>
  <si>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</si>
  <si>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</si>
  <si>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</si>
  <si>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</si>
  <si>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</si>
  <si>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</si>
  <si>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</si>
  <si>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</si>
  <si>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</si>
  <si>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</si>
  <si>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</si>
  <si>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</si>
  <si>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</si>
  <si>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</si>
  <si>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</si>
  <si>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</si>
  <si>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</si>
  <si>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</si>
  <si>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</si>
  <si>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</si>
  <si>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</si>
  <si>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</si>
  <si>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</si>
  <si>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</si>
  <si>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</si>
  <si>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</si>
  <si>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</si>
  <si>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</si>
  <si>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</si>
  <si>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</si>
  <si>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</si>
  <si>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</si>
  <si>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</si>
  <si>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</si>
  <si>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</si>
  <si>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</si>
  <si>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</si>
  <si>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</si>
  <si>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</si>
  <si>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</si>
  <si>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</si>
  <si>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</si>
  <si>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</si>
  <si>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</si>
  <si>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</si>
  <si>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</si>
  <si>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</si>
  <si>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</si>
  <si>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</si>
  <si>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</si>
  <si>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</si>
  <si>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</si>
  <si>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</si>
  <si>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</si>
  <si>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</si>
  <si>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</si>
  <si>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</si>
  <si>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</si>
  <si>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</si>
  <si>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</si>
  <si>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</si>
  <si>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</si>
  <si>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</si>
  <si>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</si>
  <si>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</si>
  <si>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</si>
  <si>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</si>
  <si>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</si>
  <si>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</si>
  <si>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</si>
  <si>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</si>
  <si>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</si>
  <si>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</si>
  <si>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</si>
  <si>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</si>
  <si>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</si>
  <si>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</si>
  <si>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</si>
  <si>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</si>
  <si>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</si>
  <si>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</si>
  <si>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</si>
  <si>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</si>
  <si>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</si>
  <si>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</si>
  <si>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</si>
  <si>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</si>
  <si>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</si>
  <si>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</si>
  <si>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</si>
  <si>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</si>
  <si>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</si>
  <si>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</si>
  <si>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</si>
  <si>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</si>
  <si>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</si>
  <si>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</si>
  <si>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</si>
  <si>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</si>
  <si>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</si>
  <si>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</si>
  <si>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</si>
  <si>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</si>
  <si>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</si>
  <si>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</si>
  <si>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</si>
  <si>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</si>
  <si>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</si>
  <si>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</si>
  <si>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</si>
  <si>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</si>
  <si>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</si>
  <si>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</si>
  <si>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</si>
  <si>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</si>
  <si>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</si>
  <si>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</si>
  <si>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</si>
  <si>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</si>
  <si>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</si>
  <si>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</si>
  <si>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</si>
  <si>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</si>
  <si>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</si>
  <si>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</si>
  <si>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</si>
  <si>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</si>
  <si>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</si>
  <si>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</si>
  <si>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</si>
  <si>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</si>
  <si>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</si>
  <si>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</si>
  <si>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</si>
  <si>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</si>
  <si>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</si>
  <si>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</si>
  <si>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</si>
  <si>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</si>
  <si>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</si>
  <si>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</si>
  <si>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</si>
  <si>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</si>
  <si>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</si>
  <si>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</si>
  <si>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</si>
  <si>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</si>
  <si>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</si>
  <si>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</si>
  <si>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</si>
  <si>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</si>
  <si>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</si>
  <si>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</si>
  <si>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</si>
  <si>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</si>
  <si>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</si>
  <si>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</si>
  <si>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</si>
  <si>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</si>
  <si>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</si>
  <si>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</si>
  <si>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</si>
  <si>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</si>
  <si>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</si>
  <si>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</si>
  <si>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</si>
  <si>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</si>
  <si>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</si>
  <si>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</si>
  <si>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</si>
  <si>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</si>
  <si>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</si>
  <si>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</si>
  <si>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</si>
  <si>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</si>
  <si>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</si>
  <si>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</si>
  <si>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</si>
  <si>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</si>
  <si>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</si>
  <si>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</si>
  <si>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</si>
  <si>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</si>
  <si>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</si>
  <si>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</si>
  <si>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</si>
  <si>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</si>
  <si>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</si>
  <si>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</si>
  <si>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</si>
  <si>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</si>
  <si>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</si>
  <si>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</si>
  <si>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</si>
  <si>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</si>
  <si>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</si>
  <si>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</si>
  <si>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</si>
  <si>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</si>
  <si>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</si>
  <si>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</si>
  <si>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</si>
  <si>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</si>
  <si>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</si>
  <si>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</si>
  <si>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</si>
  <si>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</si>
  <si>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</si>
  <si>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</si>
  <si>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</si>
  <si>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</si>
  <si>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</si>
  <si>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</si>
  <si>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</si>
  <si>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</si>
  <si>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</si>
  <si>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</si>
  <si>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</si>
  <si>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</si>
  <si>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</si>
  <si>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</si>
  <si>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</si>
  <si>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</si>
  <si>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</si>
  <si>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</si>
  <si>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</si>
  <si>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</si>
  <si>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</si>
  <si>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</si>
  <si>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</si>
  <si>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</si>
  <si>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</si>
  <si>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</si>
  <si>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</si>
  <si>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</si>
  <si>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</si>
  <si>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</si>
  <si>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</si>
  <si>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</si>
  <si>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</si>
  <si>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</si>
  <si>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</si>
  <si>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</si>
  <si>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</si>
  <si>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</si>
  <si>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</si>
  <si>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</si>
  <si>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</si>
  <si>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</si>
  <si>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</si>
  <si>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</si>
  <si>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</si>
  <si>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</si>
  <si>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</si>
  <si>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</si>
  <si>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</si>
  <si>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</si>
  <si>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</si>
  <si>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</si>
  <si>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</si>
  <si>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</si>
  <si>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</si>
  <si>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</si>
  <si>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</si>
  <si>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</si>
  <si>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</si>
  <si>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</si>
  <si>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</si>
  <si>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</si>
  <si>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</si>
  <si>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</si>
  <si>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</si>
  <si>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</si>
  <si>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</si>
  <si>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</si>
  <si>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</si>
  <si>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</si>
  <si>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</si>
  <si>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</si>
  <si>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</si>
  <si>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</si>
  <si>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</si>
  <si>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</si>
  <si>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</si>
  <si>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</si>
  <si>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</si>
  <si>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</si>
  <si>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</si>
  <si>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</si>
  <si>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</si>
  <si>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</si>
  <si>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</si>
  <si>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</si>
  <si>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</si>
  <si>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</si>
  <si>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</si>
  <si>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</si>
  <si>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</si>
  <si>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</si>
  <si>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</si>
  <si>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</si>
  <si>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</si>
  <si>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</si>
  <si>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</si>
  <si>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</si>
  <si>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</si>
  <si>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</si>
  <si>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</si>
  <si>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</si>
  <si>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</si>
  <si>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</si>
  <si>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</si>
  <si>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</si>
  <si>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</si>
  <si>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</si>
  <si>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</si>
  <si>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</si>
  <si>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</si>
  <si>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</si>
  <si>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</si>
  <si>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</si>
  <si>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</si>
  <si>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</si>
  <si>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</si>
  <si>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</si>
  <si>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</si>
  <si>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</si>
  <si>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</si>
  <si>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</si>
  <si>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</si>
  <si>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</si>
  <si>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</si>
  <si>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</si>
  <si>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</si>
  <si>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</si>
  <si>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</si>
  <si>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</si>
  <si>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</si>
  <si>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</si>
  <si>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</si>
  <si>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</si>
  <si>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</si>
  <si>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</si>
  <si>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</si>
  <si>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</si>
  <si>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</si>
  <si>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</si>
  <si>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</si>
  <si>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</si>
  <si>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</si>
  <si>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</si>
  <si>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</si>
  <si>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</si>
  <si>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</si>
  <si>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</si>
  <si>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</si>
  <si>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</si>
  <si>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</si>
  <si>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</si>
  <si>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</si>
  <si>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</si>
  <si>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</si>
  <si>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</si>
  <si>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</si>
  <si>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</si>
  <si>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</si>
  <si>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</si>
  <si>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</si>
  <si>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</si>
  <si>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</si>
  <si>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</si>
  <si>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</si>
  <si>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</si>
  <si>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</si>
  <si>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</si>
  <si>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</si>
  <si>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</si>
  <si>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</si>
  <si>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</si>
  <si>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</si>
  <si>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</si>
  <si>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</si>
  <si>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</si>
  <si>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</si>
  <si>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</si>
  <si>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</si>
  <si>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</si>
  <si>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</si>
  <si>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</si>
  <si>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</si>
  <si>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</si>
  <si>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</si>
  <si>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</si>
  <si>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</si>
  <si>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</si>
  <si>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</si>
  <si>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</si>
  <si>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</si>
  <si>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</si>
  <si>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</si>
  <si>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</si>
  <si>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</si>
  <si>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</si>
  <si>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</si>
  <si>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</si>
  <si>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</si>
  <si>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</si>
  <si>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</si>
  <si>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</si>
  <si>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</si>
  <si>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</si>
  <si>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</si>
  <si>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</si>
  <si>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</si>
  <si>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</si>
  <si>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</si>
  <si>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</si>
  <si>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</si>
  <si>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</si>
  <si>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</si>
  <si>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</si>
  <si>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</si>
  <si>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</si>
  <si>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</si>
  <si>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</si>
  <si>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</si>
  <si>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</si>
  <si>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</si>
  <si>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</si>
  <si>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</si>
  <si>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</si>
  <si>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</si>
  <si>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</si>
  <si>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</si>
  <si>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</si>
  <si>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</si>
  <si>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</si>
  <si>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</si>
  <si>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</si>
  <si>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</si>
  <si>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</si>
  <si>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</si>
  <si>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</si>
  <si>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</si>
  <si>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</si>
  <si>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</si>
  <si>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</si>
  <si>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</si>
  <si>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</si>
  <si>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</si>
  <si>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</si>
  <si>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</si>
  <si>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</si>
  <si>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</si>
  <si>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</si>
  <si>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</si>
  <si>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</si>
  <si>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</si>
  <si>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</si>
  <si>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</si>
  <si>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</si>
  <si>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</si>
  <si>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</si>
  <si>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</si>
  <si>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</si>
  <si>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</si>
  <si>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</si>
  <si>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</si>
  <si>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</si>
  <si>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</si>
  <si>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</si>
  <si>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</si>
  <si>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</si>
  <si>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</si>
  <si>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</si>
  <si>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</si>
  <si>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</si>
  <si>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</si>
  <si>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</si>
  <si>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</si>
  <si>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</si>
  <si>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</si>
  <si>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</si>
  <si>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</si>
  <si>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</si>
  <si>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</si>
  <si>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</si>
  <si>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</si>
  <si>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</si>
  <si>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</si>
  <si>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</si>
  <si>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</si>
  <si>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</si>
  <si>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</si>
  <si>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</si>
  <si>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</si>
  <si>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</si>
  <si>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</si>
  <si>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</si>
  <si>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</si>
  <si>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</si>
  <si>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</si>
  <si>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</si>
  <si>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</si>
  <si>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</si>
  <si>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</si>
  <si>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</si>
  <si>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</si>
  <si>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</si>
  <si>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</si>
  <si>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</si>
  <si>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</si>
  <si>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</si>
  <si>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</si>
  <si>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</si>
  <si>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</si>
  <si>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</si>
  <si>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</si>
  <si>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</si>
  <si>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</si>
  <si>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</si>
  <si>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</si>
  <si>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</si>
  <si>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</si>
  <si>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</si>
  <si>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</si>
  <si>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</si>
  <si>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</si>
  <si>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</si>
  <si>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</si>
  <si>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</si>
  <si>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</si>
  <si>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</si>
  <si>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</si>
  <si>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</si>
  <si>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</si>
  <si>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</si>
  <si>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</si>
  <si>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</si>
  <si>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</si>
  <si>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</si>
  <si>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</si>
  <si>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</si>
  <si>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</si>
  <si>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</si>
  <si>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</si>
  <si>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</si>
  <si>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</si>
  <si>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</si>
  <si>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</si>
  <si>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</si>
  <si>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</si>
  <si>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</si>
  <si>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</si>
  <si>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</si>
  <si>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</si>
  <si>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</si>
  <si>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</si>
  <si>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</si>
  <si>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</si>
  <si>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</si>
  <si>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</si>
  <si>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</si>
  <si>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</si>
  <si>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</si>
  <si>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</si>
  <si>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</si>
  <si>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</si>
  <si>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</si>
  <si>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</si>
  <si>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</si>
  <si>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</si>
  <si>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</si>
  <si>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</si>
  <si>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</si>
  <si>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</si>
  <si>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</si>
  <si>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</si>
  <si>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</si>
  <si>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</si>
  <si>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</si>
  <si>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</si>
  <si>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</si>
  <si>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</si>
  <si>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</si>
  <si>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</si>
  <si>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</si>
  <si>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</si>
  <si>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</si>
  <si>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</si>
  <si>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</si>
  <si>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</si>
  <si>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</si>
  <si>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</si>
  <si>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</si>
  <si>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</si>
  <si>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</si>
  <si>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</si>
  <si>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</si>
  <si>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</si>
  <si>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</si>
  <si>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</si>
  <si>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</si>
  <si>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</si>
  <si>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</si>
  <si>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</si>
  <si>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</si>
  <si>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</si>
  <si>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</si>
  <si>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</si>
  <si>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</si>
  <si>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</si>
  <si>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</si>
  <si>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</si>
  <si>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</si>
  <si>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</si>
  <si>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</si>
  <si>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</si>
  <si>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</si>
  <si>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</si>
  <si>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</si>
  <si>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</si>
  <si>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</si>
  <si>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</si>
  <si>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</si>
  <si>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</si>
  <si>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</si>
  <si>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</si>
  <si>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</si>
  <si>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</si>
  <si>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</si>
  <si>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</si>
  <si>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</si>
  <si>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</si>
  <si>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</si>
  <si>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</si>
  <si>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</si>
  <si>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</si>
  <si>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</si>
  <si>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</si>
  <si>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</si>
  <si>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</si>
  <si>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</si>
  <si>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</si>
  <si>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</si>
  <si>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</si>
  <si>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</si>
  <si>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</si>
  <si>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</si>
  <si>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</si>
  <si>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</si>
  <si>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</si>
  <si>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</si>
  <si>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</si>
  <si>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</si>
  <si>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</si>
  <si>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</si>
  <si>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</si>
  <si>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</si>
  <si>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</si>
  <si>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</si>
  <si>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</si>
  <si>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</si>
  <si>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</si>
  <si>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</si>
  <si>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</si>
  <si>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</si>
  <si>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</si>
  <si>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</si>
  <si>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</si>
  <si>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</si>
  <si>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</si>
  <si>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</si>
  <si>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</si>
  <si>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</si>
  <si>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</si>
  <si>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</si>
  <si>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</si>
  <si>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</si>
  <si>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</si>
  <si>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</si>
  <si>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</si>
  <si>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</si>
  <si>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</si>
  <si>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</si>
  <si>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</si>
  <si>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</si>
  <si>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</si>
  <si>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</si>
  <si>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</si>
  <si>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</si>
  <si>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</si>
  <si>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</si>
  <si>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</si>
  <si>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</si>
  <si>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</si>
  <si>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</si>
  <si>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</si>
  <si>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</si>
  <si>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</si>
  <si>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</si>
  <si>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</si>
  <si>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</si>
  <si>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</si>
  <si>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</si>
  <si>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</si>
  <si>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</si>
  <si>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</si>
  <si>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</si>
  <si>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</si>
  <si>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</si>
  <si>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</si>
  <si>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</si>
  <si>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</si>
  <si>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</si>
  <si>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</si>
  <si>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</si>
  <si>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</si>
  <si>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</si>
  <si>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</si>
  <si>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</si>
  <si>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</si>
  <si>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</si>
  <si>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</si>
  <si>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</si>
  <si>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</si>
  <si>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</si>
  <si>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</si>
  <si>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</si>
  <si>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</si>
  <si>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</si>
  <si>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</si>
  <si>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</si>
  <si>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</si>
  <si>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</si>
  <si>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</si>
  <si>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</si>
  <si>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</si>
  <si>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</si>
  <si>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</si>
  <si>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</si>
  <si>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</si>
  <si>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</si>
  <si>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</si>
  <si>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</si>
  <si>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</si>
  <si>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</si>
  <si>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</si>
  <si>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</si>
  <si>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</si>
  <si>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</si>
  <si>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</si>
  <si>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</si>
  <si>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</si>
  <si>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</si>
  <si>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</si>
  <si>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</si>
  <si>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</si>
  <si>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</si>
  <si>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</si>
  <si>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</si>
  <si>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</si>
  <si>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</si>
  <si>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</si>
  <si>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</si>
  <si>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</si>
  <si>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</si>
  <si>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</si>
  <si>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</si>
  <si>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</si>
  <si>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</si>
  <si>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</si>
  <si>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</si>
  <si>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</si>
  <si>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</si>
  <si>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</si>
  <si>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</si>
  <si>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</si>
  <si>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</si>
  <si>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</si>
  <si>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</si>
  <si>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</si>
  <si>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</si>
  <si>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</si>
  <si>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</si>
  <si>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</si>
  <si>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</si>
  <si>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</si>
  <si>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</si>
  <si>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</si>
  <si>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</si>
  <si>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</si>
  <si>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</si>
  <si>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</si>
  <si>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</si>
  <si>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</si>
  <si>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</si>
  <si>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</si>
  <si>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</si>
  <si>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</si>
  <si>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</si>
  <si>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</si>
  <si>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</si>
  <si>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</si>
  <si>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</si>
  <si>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</si>
  <si>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</si>
  <si>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</si>
  <si>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</si>
  <si>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</si>
  <si>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</si>
  <si>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</si>
  <si>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</si>
  <si>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</si>
  <si>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</si>
  <si>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</si>
  <si>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</si>
  <si>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</si>
  <si>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</si>
  <si>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</si>
  <si>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</si>
  <si>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</si>
  <si>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</si>
  <si>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</si>
  <si>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</si>
  <si>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</si>
  <si>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</si>
  <si>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</si>
  <si>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</si>
  <si>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</si>
  <si>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</si>
  <si>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</si>
  <si>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</si>
  <si>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</si>
  <si>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</si>
  <si>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</si>
  <si>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</si>
  <si>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</si>
  <si>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</si>
  <si>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</si>
  <si>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</si>
  <si>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</si>
  <si>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</si>
  <si>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</si>
  <si>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</si>
  <si>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</si>
  <si>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</si>
  <si>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</si>
  <si>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</si>
  <si>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</si>
  <si>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</si>
  <si>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</si>
  <si>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</si>
  <si>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</si>
  <si>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</si>
  <si>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</si>
  <si>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</si>
  <si>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</si>
  <si>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</si>
  <si>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</si>
  <si>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</si>
  <si>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</si>
  <si>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</si>
  <si>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</si>
  <si>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</si>
  <si>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</si>
  <si>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</si>
  <si>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</si>
  <si>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</si>
  <si>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</si>
  <si>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</si>
  <si>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</si>
  <si>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</si>
  <si>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</si>
  <si>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</si>
  <si>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</si>
  <si>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</si>
  <si>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</si>
  <si>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</si>
  <si>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</si>
  <si>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</si>
  <si>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</si>
  <si>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</si>
  <si>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</si>
  <si>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</si>
  <si>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</si>
  <si>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</si>
  <si>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</si>
  <si>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</si>
  <si>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</si>
  <si>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</si>
  <si>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</si>
  <si>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</si>
  <si>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</si>
  <si>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</si>
  <si>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</si>
  <si>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</si>
  <si>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</si>
  <si>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</si>
  <si>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</si>
  <si>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</si>
  <si>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</si>
  <si>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</si>
  <si>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</si>
  <si>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</si>
  <si>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</si>
  <si>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</si>
  <si>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</si>
  <si>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</si>
  <si>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</si>
  <si>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</si>
  <si>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</si>
  <si>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</si>
  <si>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</si>
  <si>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</si>
  <si>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</si>
  <si>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</si>
  <si>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</si>
  <si>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</si>
  <si>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</si>
  <si>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</si>
  <si>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</si>
  <si>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</si>
  <si>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</si>
  <si>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</si>
  <si>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</si>
  <si>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</si>
  <si>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</si>
  <si>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</si>
  <si>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</si>
  <si>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</si>
  <si>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</si>
  <si>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</si>
  <si>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</si>
  <si>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</si>
  <si>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</si>
  <si>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</si>
  <si>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</si>
  <si>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</si>
  <si>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</si>
  <si>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</si>
  <si>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</si>
  <si>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</si>
  <si>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</si>
  <si>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</si>
  <si>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</si>
  <si>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</si>
  <si>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</si>
  <si>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</si>
  <si>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</si>
  <si>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</si>
  <si>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</si>
  <si>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</si>
  <si>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</si>
  <si>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</si>
  <si>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</si>
  <si>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</si>
  <si>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</si>
  <si>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</si>
  <si>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</si>
  <si>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</si>
  <si>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</si>
  <si>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</si>
  <si>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</si>
  <si>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</si>
  <si>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</si>
  <si>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</si>
  <si>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</si>
  <si>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</si>
  <si>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</si>
  <si>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</si>
  <si>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</si>
  <si>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</si>
  <si>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</si>
  <si>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</si>
  <si>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</si>
  <si>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</si>
  <si>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</si>
  <si>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</si>
  <si>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</si>
  <si>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</si>
  <si>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</si>
  <si>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</si>
  <si>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</si>
  <si>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</si>
  <si>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</si>
  <si>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</si>
  <si>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</si>
  <si>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</si>
  <si>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</si>
  <si>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</si>
  <si>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</si>
  <si>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</si>
  <si>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</si>
  <si>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</si>
  <si>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</si>
  <si>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</si>
  <si>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</si>
  <si>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</si>
  <si>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</si>
  <si>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</si>
  <si>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</si>
  <si>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</si>
  <si>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</si>
  <si>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</si>
  <si>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</si>
  <si>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</si>
  <si>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</si>
  <si>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</si>
  <si>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</si>
  <si>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</si>
  <si>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</si>
  <si>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</si>
  <si>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</si>
  <si>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</si>
  <si>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</si>
  <si>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</si>
  <si>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</si>
  <si>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</si>
  <si>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</si>
  <si>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</si>
  <si>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</si>
  <si>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</si>
  <si>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</si>
  <si>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</si>
  <si>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</si>
  <si>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</si>
  <si>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</si>
  <si>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</si>
  <si>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</si>
  <si>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</si>
  <si>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</si>
  <si>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</si>
  <si>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</si>
  <si>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</si>
  <si>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</si>
  <si>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</si>
  <si>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</si>
  <si>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</si>
  <si>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</si>
  <si>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</si>
  <si>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</si>
  <si>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</si>
  <si>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</si>
  <si>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</si>
  <si>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</si>
  <si>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</si>
  <si>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</si>
  <si>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</si>
  <si>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</si>
  <si>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</si>
  <si>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</si>
  <si>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</si>
  <si>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</si>
  <si>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</si>
  <si>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</si>
  <si>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</si>
  <si>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</si>
  <si>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</si>
  <si>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</si>
  <si>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</si>
  <si>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</si>
  <si>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</si>
  <si>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</si>
  <si>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</si>
  <si>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</si>
  <si>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</si>
  <si>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</si>
  <si>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</si>
  <si>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</si>
  <si>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</si>
  <si>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</si>
  <si>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</si>
  <si>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</si>
  <si>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</si>
  <si>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</si>
  <si>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</si>
  <si>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</si>
  <si>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</si>
  <si>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</si>
  <si>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</si>
  <si>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</si>
  <si>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</si>
  <si>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</si>
  <si>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</si>
  <si>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</si>
  <si>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</si>
  <si>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</si>
  <si>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</si>
  <si>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</si>
  <si>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</si>
  <si>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</si>
  <si>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</si>
  <si>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</si>
  <si>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</si>
  <si>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</si>
  <si>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</si>
  <si>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</si>
  <si>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</si>
  <si>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</si>
  <si>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</si>
  <si>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</si>
  <si>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</si>
  <si>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</si>
  <si>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</si>
  <si>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</si>
  <si>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</si>
  <si>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</si>
  <si>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</si>
  <si>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</si>
  <si>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</si>
  <si>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</si>
  <si>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</si>
  <si>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</si>
  <si>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</si>
  <si>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</si>
  <si>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</si>
  <si>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</si>
  <si>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</si>
  <si>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</si>
  <si>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</si>
  <si>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</si>
  <si>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</si>
  <si>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</si>
  <si>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</si>
  <si>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</si>
  <si>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</si>
  <si>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</si>
  <si>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</si>
  <si>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</si>
  <si>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</si>
  <si>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</si>
  <si>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</si>
  <si>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</si>
  <si>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</si>
  <si>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</si>
  <si>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</si>
  <si>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</si>
  <si>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</si>
  <si>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</si>
  <si>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</si>
  <si>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</si>
  <si>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</si>
  <si>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</si>
  <si>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</si>
  <si>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</si>
  <si>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</si>
  <si>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</si>
  <si>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</si>
  <si>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</si>
  <si>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</si>
  <si>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</si>
  <si>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</si>
  <si>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</si>
  <si>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</si>
  <si>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</si>
  <si>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</si>
  <si>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</si>
  <si>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</si>
  <si>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</si>
  <si>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</si>
  <si>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</si>
  <si>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</si>
  <si>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</si>
  <si>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</si>
  <si>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</si>
  <si>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</si>
  <si>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</si>
  <si>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</si>
  <si>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</si>
  <si>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</si>
  <si>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</si>
  <si>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</si>
  <si>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</si>
  <si>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</si>
  <si>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</si>
  <si>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</si>
  <si>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</si>
  <si>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</si>
  <si>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</si>
  <si>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</si>
  <si>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</si>
  <si>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</si>
  <si>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</si>
  <si>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</si>
  <si>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</si>
  <si>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</si>
  <si>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</si>
  <si>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</si>
  <si>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</si>
  <si>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</si>
  <si>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</si>
  <si>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</si>
  <si>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</si>
  <si>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</si>
  <si>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</si>
  <si>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</si>
  <si>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</si>
  <si>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</si>
  <si>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</si>
  <si>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</si>
  <si>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</si>
  <si>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</si>
  <si>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</si>
  <si>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</si>
  <si>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</si>
  <si>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</si>
  <si>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</si>
  <si>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</si>
  <si>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</si>
  <si>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</si>
  <si>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</si>
  <si>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</si>
  <si>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</si>
  <si>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</si>
  <si>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</si>
  <si>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</si>
  <si>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</si>
  <si>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</si>
  <si>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</si>
  <si>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</si>
  <si>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</si>
  <si>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</si>
  <si>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</si>
  <si>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</si>
  <si>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</si>
  <si>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</si>
  <si>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</si>
  <si>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</si>
  <si>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</si>
  <si>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</si>
  <si>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</si>
  <si>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</si>
  <si>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</si>
  <si>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</si>
  <si>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</si>
  <si>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</si>
  <si>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</si>
  <si>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</si>
  <si>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</si>
  <si>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</si>
  <si>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</si>
  <si>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</si>
  <si>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</si>
  <si>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</si>
  <si>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</si>
  <si>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</si>
  <si>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</si>
  <si>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</si>
  <si>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</si>
  <si>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</si>
  <si>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</si>
  <si>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</si>
  <si>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</si>
  <si>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</si>
  <si>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</si>
  <si>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</si>
  <si>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</si>
  <si>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</si>
  <si>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</si>
  <si>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</si>
  <si>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</si>
  <si>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</si>
  <si>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</si>
  <si>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</si>
  <si>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</si>
  <si>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</si>
  <si>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</si>
  <si>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</si>
  <si>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</si>
  <si>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</si>
  <si>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</si>
  <si>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</si>
  <si>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</si>
  <si>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</si>
  <si>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</si>
  <si>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</si>
  <si>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</si>
  <si>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</si>
  <si>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</si>
  <si>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</si>
  <si>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</si>
  <si>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</si>
  <si>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</si>
  <si>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</si>
  <si>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</si>
  <si>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</si>
  <si>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</si>
  <si>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</si>
  <si>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</si>
  <si>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</si>
  <si>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</si>
  <si>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</si>
  <si>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</si>
  <si>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</si>
  <si>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</si>
  <si>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</si>
  <si>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</si>
  <si>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</si>
  <si>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</si>
  <si>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</si>
  <si>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</si>
  <si>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</si>
  <si>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</si>
  <si>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</si>
  <si>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</si>
  <si>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</si>
  <si>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</si>
  <si>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</si>
  <si>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</si>
  <si>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</si>
  <si>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</si>
  <si>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</si>
  <si>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</si>
  <si>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</si>
  <si>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</si>
  <si>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</si>
  <si>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</si>
  <si>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</si>
  <si>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</si>
  <si>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</si>
  <si>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</si>
  <si>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</si>
  <si>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</si>
  <si>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</si>
  <si>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</si>
  <si>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</si>
  <si>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</si>
  <si>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</si>
  <si>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</si>
  <si>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</si>
  <si>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</si>
  <si>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</si>
  <si>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</si>
  <si>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</si>
  <si>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</si>
  <si>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</si>
  <si>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</si>
  <si>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</si>
  <si>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</si>
  <si>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</si>
  <si>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</si>
  <si>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</si>
  <si>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</si>
  <si>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</si>
  <si>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</si>
  <si>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</si>
  <si>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</si>
  <si>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</si>
  <si>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</si>
  <si>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</si>
  <si>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</si>
  <si>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</si>
  <si>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</si>
  <si>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</si>
  <si>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</si>
  <si>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</si>
  <si>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</si>
  <si>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</si>
  <si>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</si>
  <si>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</si>
  <si>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</si>
  <si>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</si>
  <si>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</si>
  <si>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</si>
  <si>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</si>
  <si>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</si>
  <si>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</si>
  <si>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</si>
  <si>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</si>
  <si>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</si>
  <si>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</si>
  <si>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</si>
  <si>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</si>
  <si>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</si>
  <si>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</si>
  <si>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</si>
  <si>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</si>
  <si>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</si>
  <si>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</si>
  <si>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</si>
  <si>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</si>
  <si>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</si>
  <si>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</si>
  <si>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</si>
  <si>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</si>
  <si>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</si>
  <si>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</si>
  <si>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</si>
  <si>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</si>
  <si>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</si>
  <si>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</si>
  <si>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</si>
  <si>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</si>
  <si>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</si>
  <si>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</si>
  <si>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</si>
  <si>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</si>
  <si>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</si>
  <si>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</si>
  <si>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</si>
  <si>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</si>
  <si>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</si>
  <si>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</si>
  <si>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</si>
  <si>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</si>
  <si>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</si>
  <si>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</si>
  <si>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</si>
  <si>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</si>
  <si>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</si>
  <si>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</si>
  <si>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</si>
  <si>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</si>
  <si>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</si>
  <si>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</si>
  <si>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</si>
  <si>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</si>
  <si>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</si>
  <si>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</si>
  <si>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</si>
  <si>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</si>
  <si>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</si>
  <si>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</si>
  <si>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</si>
  <si>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</si>
  <si>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</si>
  <si>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</si>
  <si>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</si>
  <si>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</si>
  <si>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</si>
  <si>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</si>
  <si>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</si>
  <si>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</si>
  <si>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</si>
  <si>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</si>
  <si>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</si>
  <si>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</si>
  <si>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</si>
  <si>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</si>
  <si>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</si>
  <si>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</si>
  <si>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</si>
  <si>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</si>
  <si>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</si>
  <si>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</si>
  <si>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</si>
  <si>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</si>
  <si>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</si>
  <si>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</si>
  <si>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</si>
  <si>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</si>
  <si>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</si>
  <si>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</si>
  <si>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</si>
  <si>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</si>
  <si>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</si>
  <si>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</si>
  <si>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</si>
  <si>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</si>
  <si>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</si>
  <si>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</si>
  <si>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</si>
  <si>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</si>
  <si>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</si>
  <si>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</si>
  <si>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</si>
  <si>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</si>
  <si>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</si>
  <si>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</si>
  <si>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</si>
  <si>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</si>
  <si>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</si>
  <si>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</si>
  <si>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</si>
  <si>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</si>
  <si>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</si>
  <si>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</si>
  <si>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</si>
  <si>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</si>
  <si>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</si>
  <si>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</si>
  <si>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</si>
  <si>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</si>
  <si>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</si>
  <si>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</si>
  <si>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</si>
  <si>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</si>
  <si>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</si>
  <si>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</si>
  <si>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</si>
  <si>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</si>
  <si>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</si>
  <si>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</si>
  <si>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</si>
  <si>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</si>
  <si>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</si>
  <si>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</si>
  <si>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</si>
  <si>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</si>
  <si>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</si>
  <si>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</si>
  <si>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</si>
  <si>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</si>
  <si>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</si>
  <si>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</si>
  <si>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</si>
  <si>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</si>
  <si>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</si>
  <si>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</si>
  <si>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</si>
  <si>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</si>
  <si>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</si>
  <si>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</si>
  <si>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</si>
  <si>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</si>
  <si>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</si>
  <si>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</si>
  <si>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</si>
  <si>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</si>
  <si>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</si>
  <si>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</si>
  <si>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</si>
  <si>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</si>
  <si>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</si>
  <si>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</si>
  <si>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</si>
  <si>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</si>
  <si>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</si>
  <si>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</si>
  <si>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</si>
  <si>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</si>
  <si>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</si>
  <si>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</si>
  <si>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</si>
  <si>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</si>
  <si>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</si>
  <si>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</si>
  <si>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</si>
  <si>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</si>
  <si>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</si>
  <si>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</si>
  <si>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</si>
  <si>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</si>
  <si>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</si>
  <si>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</si>
  <si>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</si>
  <si>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</si>
  <si>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</si>
  <si>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</si>
  <si>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</si>
  <si>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</si>
  <si>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</si>
  <si>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</si>
  <si>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</si>
  <si>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</si>
  <si>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</si>
  <si>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</si>
  <si>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</si>
  <si>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</si>
  <si>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</si>
  <si>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</si>
  <si>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</si>
  <si>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</si>
  <si>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</si>
  <si>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</si>
  <si>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</si>
  <si>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</si>
  <si>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</si>
  <si>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</si>
  <si>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</si>
  <si>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</si>
  <si>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</si>
  <si>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</si>
  <si>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</si>
  <si>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</si>
  <si>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</si>
  <si>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</si>
  <si>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</si>
  <si>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</si>
  <si>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</si>
  <si>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</si>
  <si>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</si>
  <si>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</si>
  <si>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</si>
  <si>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</si>
  <si>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</si>
  <si>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</si>
  <si>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</si>
  <si>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</si>
  <si>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</si>
  <si>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</si>
  <si>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</si>
  <si>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</si>
  <si>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</si>
  <si>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</si>
  <si>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</si>
  <si>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</si>
  <si>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</si>
  <si>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</si>
  <si>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</si>
  <si>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</si>
  <si>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</si>
  <si>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</si>
  <si>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</si>
  <si>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</si>
  <si>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</si>
  <si>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</si>
  <si>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</si>
  <si>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</si>
  <si>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</si>
  <si>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</si>
  <si>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</si>
  <si>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</si>
  <si>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</si>
  <si>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</si>
  <si>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</si>
  <si>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</si>
  <si>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</si>
  <si>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</si>
  <si>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</si>
  <si>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</si>
  <si>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</si>
  <si>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</si>
  <si>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</si>
  <si>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</si>
  <si>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</si>
  <si>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</si>
  <si>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</si>
  <si>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</si>
  <si>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</si>
  <si>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</si>
  <si>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</si>
  <si>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</si>
  <si>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</si>
  <si>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</si>
  <si>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</si>
  <si>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</si>
  <si>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</si>
  <si>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</si>
  <si>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</si>
  <si>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</si>
  <si>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</si>
  <si>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</si>
  <si>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</si>
  <si>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</si>
  <si>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</si>
  <si>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</si>
  <si>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</si>
  <si>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</si>
  <si>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</si>
  <si>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</si>
  <si>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</si>
  <si>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</si>
  <si>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</si>
  <si>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</si>
  <si>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</si>
  <si>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</si>
  <si>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</si>
  <si>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</si>
  <si>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</si>
  <si>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</si>
  <si>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</si>
  <si>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</si>
  <si>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</si>
  <si>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</si>
  <si>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</si>
  <si>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</si>
  <si>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</si>
  <si>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</si>
  <si>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</si>
  <si>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</si>
  <si>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</si>
  <si>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</si>
  <si>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</si>
  <si>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</si>
  <si>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</si>
  <si>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</si>
  <si>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</si>
  <si>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</si>
  <si>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</si>
  <si>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</si>
  <si>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</si>
  <si>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</si>
  <si>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</si>
  <si>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</si>
  <si>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</si>
  <si>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</si>
  <si>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</si>
  <si>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</si>
  <si>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</si>
  <si>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</si>
  <si>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</si>
  <si>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</si>
  <si>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</si>
  <si>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</si>
  <si>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</si>
  <si>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</si>
  <si>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</si>
  <si>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</si>
  <si>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</si>
  <si>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</si>
  <si>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</si>
  <si>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</si>
  <si>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</si>
  <si>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</si>
  <si>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</si>
  <si>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</si>
  <si>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</si>
  <si>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</si>
  <si>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</si>
  <si>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</si>
  <si>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</si>
  <si>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</si>
  <si>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</si>
  <si>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</si>
  <si>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</si>
  <si>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</si>
  <si>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</si>
  <si>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</si>
  <si>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</si>
  <si>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</si>
  <si>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</si>
  <si>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</si>
  <si>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</si>
  <si>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</si>
  <si>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</si>
  <si>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</si>
  <si>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</si>
  <si>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</si>
  <si>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</si>
  <si>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</si>
  <si>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</si>
  <si>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</si>
  <si>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</si>
  <si>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</si>
  <si>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</si>
  <si>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</si>
  <si>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</si>
  <si>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</si>
  <si>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</si>
  <si>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</si>
  <si>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</si>
  <si>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</si>
  <si>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</si>
  <si>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</si>
  <si>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</si>
  <si>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</si>
  <si>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</si>
  <si>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</si>
  <si>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</si>
  <si>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</si>
  <si>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</si>
  <si>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</si>
  <si>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</si>
  <si>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</si>
  <si>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</si>
  <si>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</si>
  <si>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</si>
  <si>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</si>
  <si>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</si>
  <si>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</si>
  <si>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</si>
  <si>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</si>
  <si>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</si>
  <si>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</si>
  <si>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</si>
  <si>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</si>
  <si>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</si>
  <si>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</si>
  <si>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</si>
  <si>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</si>
  <si>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</si>
  <si>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</si>
  <si>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</si>
  <si>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</si>
  <si>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</si>
  <si>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</si>
  <si>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</si>
  <si>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</si>
  <si>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</si>
  <si>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</si>
  <si>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</si>
  <si>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</si>
  <si>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</si>
  <si>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</si>
  <si>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</si>
  <si>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</si>
  <si>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</si>
  <si>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</si>
  <si>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</si>
  <si>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</si>
  <si>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</si>
  <si>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</si>
  <si>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</si>
  <si>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</si>
  <si>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</si>
  <si>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</si>
  <si>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</si>
  <si>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</si>
  <si>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</si>
  <si>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</si>
  <si>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</si>
  <si>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</si>
  <si>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</si>
  <si>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</si>
  <si>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</si>
  <si>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</si>
  <si>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</si>
  <si>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</si>
  <si>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</si>
  <si>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</si>
  <si>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</si>
  <si>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</si>
  <si>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</si>
  <si>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</si>
  <si>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</si>
  <si>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</si>
  <si>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</si>
  <si>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</si>
  <si>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</si>
  <si>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</si>
  <si>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</si>
  <si>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</si>
  <si>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</si>
  <si>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</si>
  <si>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</si>
  <si>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</si>
  <si>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</si>
  <si>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</si>
  <si>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</si>
  <si>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</si>
  <si>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</si>
  <si>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</si>
  <si>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</si>
  <si>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</si>
  <si>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</si>
  <si>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</si>
  <si>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</si>
  <si>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</si>
  <si>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</si>
  <si>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</si>
  <si>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</si>
  <si>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</si>
  <si>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</si>
  <si>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</si>
  <si>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</si>
  <si>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</si>
  <si>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</si>
  <si>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</si>
  <si>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</si>
  <si>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</si>
  <si>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</si>
  <si>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</si>
  <si>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</si>
  <si>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</si>
  <si>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</si>
  <si>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</si>
  <si>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</si>
  <si>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</si>
  <si>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</si>
  <si>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</si>
  <si>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</si>
  <si>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</si>
  <si>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</si>
  <si>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</si>
  <si>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</si>
  <si>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</si>
  <si>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</si>
  <si>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</si>
  <si>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</si>
  <si>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</si>
  <si>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</si>
  <si>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</si>
  <si>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</si>
  <si>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</si>
  <si>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</si>
  <si>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</si>
  <si>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</si>
  <si>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</si>
  <si>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</si>
  <si>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</si>
  <si>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</si>
  <si>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</si>
  <si>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</si>
  <si>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</si>
  <si>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</si>
  <si>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</si>
  <si>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</si>
  <si>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</si>
  <si>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</si>
  <si>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</si>
  <si>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</si>
  <si>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</si>
  <si>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</si>
  <si>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</si>
  <si>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</si>
  <si>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</si>
  <si>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</si>
  <si>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</si>
  <si>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</si>
  <si>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</si>
  <si>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</si>
  <si>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</si>
  <si>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</si>
  <si>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</si>
  <si>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</si>
  <si>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</si>
  <si>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</si>
  <si>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</si>
  <si>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</si>
  <si>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</si>
  <si>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</si>
  <si>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</si>
  <si>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</si>
  <si>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</si>
  <si>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</si>
  <si>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</si>
  <si>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</si>
  <si>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</si>
  <si>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</si>
  <si>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</si>
  <si>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</si>
  <si>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</si>
  <si>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</si>
  <si>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</si>
  <si>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</si>
  <si>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</si>
  <si>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</si>
  <si>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</si>
  <si>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</si>
  <si>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</si>
  <si>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</si>
  <si>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</si>
  <si>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</si>
  <si>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</si>
  <si>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</si>
  <si>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</si>
  <si>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</si>
  <si>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</si>
  <si>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</si>
  <si>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</si>
  <si>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</si>
  <si>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</si>
  <si>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</si>
  <si>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</si>
  <si>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</si>
  <si>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</si>
  <si>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</si>
  <si>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</si>
  <si>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</si>
  <si>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</si>
  <si>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</si>
  <si>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</si>
  <si>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</si>
  <si>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</si>
  <si>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</si>
  <si>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</si>
  <si>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</si>
  <si>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</si>
  <si>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</si>
  <si>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</si>
  <si>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</si>
  <si>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</si>
  <si>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</si>
  <si>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</si>
  <si>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</si>
  <si>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</si>
  <si>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</si>
  <si>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</si>
  <si>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</si>
  <si>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</si>
  <si>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</si>
  <si>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</si>
  <si>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</si>
  <si>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</si>
  <si>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</si>
  <si>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</si>
  <si>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</si>
  <si>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</si>
  <si>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</si>
  <si>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</si>
  <si>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</si>
  <si>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</si>
  <si>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</si>
  <si>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</si>
  <si>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</si>
  <si>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</si>
  <si>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</si>
  <si>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</si>
  <si>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</si>
  <si>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</si>
  <si>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</si>
  <si>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</si>
  <si>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</si>
  <si>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</si>
  <si>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</si>
  <si>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</si>
  <si>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</si>
  <si>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</si>
  <si>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</si>
  <si>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</si>
  <si>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</si>
  <si>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</si>
  <si>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</si>
  <si>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</si>
  <si>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</si>
  <si>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</si>
  <si>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</si>
  <si>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</si>
  <si>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</si>
  <si>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</si>
  <si>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</si>
  <si>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</si>
  <si>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</si>
  <si>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</si>
  <si>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</si>
  <si>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</si>
  <si>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</si>
  <si>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</si>
  <si>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</si>
  <si>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</si>
  <si>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</si>
  <si>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</si>
  <si>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</si>
  <si>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</si>
  <si>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</si>
  <si>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</si>
  <si>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</si>
  <si>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</si>
  <si>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</si>
  <si>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</si>
  <si>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</si>
  <si>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</si>
  <si>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</si>
  <si>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</si>
  <si>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</si>
  <si>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</si>
  <si>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</si>
  <si>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</si>
  <si>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</si>
  <si>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</si>
  <si>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</si>
  <si>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</si>
  <si>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</si>
  <si>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</si>
  <si>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</si>
  <si>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</si>
  <si>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</si>
  <si>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</si>
  <si>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</si>
  <si>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</si>
  <si>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</si>
  <si>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</si>
  <si>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</si>
  <si>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</si>
  <si>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</si>
  <si>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</si>
  <si>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</si>
  <si>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</si>
  <si>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</si>
  <si>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</si>
  <si>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</si>
  <si>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</si>
  <si>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</si>
  <si>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</si>
  <si>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</si>
  <si>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</si>
  <si>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</si>
  <si>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</si>
  <si>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</si>
  <si>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</si>
  <si>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</si>
  <si>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</si>
  <si>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</si>
  <si>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</si>
  <si>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</si>
  <si>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</si>
  <si>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</si>
  <si>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</si>
  <si>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</si>
  <si>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</si>
  <si>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</si>
  <si>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</si>
  <si>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</si>
  <si>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</si>
  <si>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</si>
  <si>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</si>
  <si>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</si>
  <si>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</si>
  <si>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</si>
  <si>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</si>
  <si>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</si>
  <si>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</si>
  <si>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</si>
  <si>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</si>
  <si>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</si>
  <si>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</si>
  <si>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</si>
  <si>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</si>
  <si>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</si>
  <si>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</si>
  <si>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</si>
  <si>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</si>
  <si>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</si>
  <si>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</si>
  <si>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</si>
  <si>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</si>
  <si>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</si>
  <si>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</si>
  <si>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</si>
  <si>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</si>
  <si>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</si>
  <si>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</si>
  <si>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</si>
  <si>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</si>
  <si>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</si>
  <si>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</si>
  <si>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</si>
  <si>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</si>
  <si>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</si>
  <si>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</si>
  <si>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</si>
  <si>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</si>
  <si>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</si>
  <si>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</si>
  <si>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</si>
  <si>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</si>
  <si>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</si>
  <si>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</si>
  <si>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</si>
  <si>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</si>
  <si>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</si>
  <si>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</si>
  <si>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</si>
  <si>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</si>
  <si>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</si>
  <si>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</si>
  <si>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</si>
  <si>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</si>
  <si>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</si>
  <si>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</si>
  <si>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</si>
  <si>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</si>
  <si>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</si>
  <si>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</si>
  <si>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</si>
  <si>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</si>
  <si>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</si>
  <si>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</si>
  <si>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</si>
  <si>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</si>
  <si>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</si>
  <si>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</si>
  <si>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</si>
  <si>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</si>
  <si>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</si>
  <si>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</si>
  <si>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</si>
  <si>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</si>
  <si>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</si>
  <si>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</si>
  <si>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</si>
  <si>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</si>
  <si>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</si>
  <si>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</si>
  <si>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</si>
  <si>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</si>
  <si>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</si>
  <si>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</si>
  <si>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</si>
  <si>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</si>
  <si>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</si>
  <si>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</si>
  <si>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</si>
  <si>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</si>
  <si>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</si>
  <si>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</si>
  <si>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</si>
  <si>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</si>
  <si>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</si>
  <si>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</si>
  <si>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</si>
  <si>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</si>
  <si>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</si>
  <si>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</si>
  <si>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</si>
  <si>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</si>
  <si>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</si>
  <si>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</si>
  <si>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</si>
  <si>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</si>
  <si>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</si>
  <si>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</si>
  <si>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</si>
  <si>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</si>
  <si>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</si>
  <si>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</si>
  <si>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</si>
  <si>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</si>
  <si>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</si>
  <si>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</si>
  <si>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</si>
  <si>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</si>
  <si>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</si>
  <si>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</si>
  <si>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</si>
  <si>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</si>
  <si>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</si>
  <si>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</si>
  <si>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</si>
  <si>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</si>
  <si>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</si>
  <si>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</si>
  <si>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</si>
  <si>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</si>
  <si>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</si>
  <si>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</si>
  <si>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</si>
  <si>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</si>
  <si>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</si>
  <si>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</si>
  <si>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</si>
  <si>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</si>
  <si>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</si>
  <si>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</si>
  <si>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</si>
  <si>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</si>
  <si>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</si>
  <si>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</si>
  <si>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</si>
  <si>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</si>
  <si>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</si>
  <si>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</si>
  <si>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</si>
  <si>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</si>
  <si>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</si>
  <si>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</si>
  <si>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</si>
  <si>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</si>
  <si>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</si>
  <si>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</si>
  <si>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</si>
  <si>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</si>
  <si>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</si>
  <si>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</si>
  <si>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</si>
  <si>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</si>
  <si>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</si>
  <si>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</si>
  <si>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</si>
  <si>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</si>
  <si>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</si>
  <si>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</si>
  <si>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</si>
  <si>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</si>
  <si>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</si>
  <si>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</si>
  <si>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</si>
  <si>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</si>
  <si>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</si>
  <si>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</si>
  <si>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</si>
  <si>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</si>
  <si>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</si>
  <si>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</si>
  <si>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</si>
  <si>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</si>
  <si>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</si>
  <si>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</si>
  <si>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</si>
  <si>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</si>
  <si>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</si>
  <si>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</si>
  <si>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</si>
  <si>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</si>
  <si>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</si>
  <si>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</si>
  <si>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</si>
  <si>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</si>
  <si>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</si>
  <si>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</si>
  <si>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</si>
  <si>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</si>
  <si>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</si>
  <si>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</si>
  <si>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</si>
  <si>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</si>
  <si>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</si>
  <si>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</si>
  <si>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</si>
  <si>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</si>
  <si>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</si>
  <si>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</si>
  <si>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</si>
  <si>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</si>
  <si>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</si>
  <si>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</si>
  <si>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</si>
  <si>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</si>
  <si>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</si>
  <si>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</si>
  <si>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</si>
  <si>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</si>
  <si>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</si>
  <si>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</si>
  <si>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</si>
  <si>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</si>
  <si>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</si>
  <si>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</si>
  <si>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</si>
  <si>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</si>
  <si>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</si>
  <si>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</si>
  <si>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</si>
  <si>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</si>
  <si>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</si>
  <si>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</si>
  <si>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</si>
  <si>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</si>
  <si>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</si>
  <si>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</si>
  <si>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</si>
  <si>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</si>
  <si>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</si>
  <si>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</si>
  <si>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</si>
  <si>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</si>
  <si>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</si>
  <si>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</si>
  <si>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</si>
  <si>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</si>
  <si>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</si>
  <si>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</si>
  <si>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</si>
  <si>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</si>
  <si>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</si>
  <si>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</si>
  <si>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</si>
  <si>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</si>
  <si>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</si>
  <si>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</si>
  <si>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</si>
  <si>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</si>
  <si>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</si>
  <si>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</si>
  <si>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</si>
  <si>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</si>
  <si>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</si>
  <si>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</si>
  <si>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</si>
  <si>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</si>
  <si>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</si>
  <si>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</si>
  <si>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</si>
  <si>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</si>
  <si>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</si>
  <si>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</si>
  <si>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</si>
  <si>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</si>
  <si>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</si>
  <si>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</si>
  <si>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</si>
  <si>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</si>
  <si>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</si>
  <si>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</si>
  <si>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</si>
  <si>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</si>
  <si>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</si>
  <si>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</si>
  <si>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</si>
  <si>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</si>
  <si>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</si>
  <si>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</si>
  <si>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</si>
  <si>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</si>
  <si>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</si>
  <si>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</si>
  <si>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</si>
  <si>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</si>
  <si>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</si>
  <si>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</si>
  <si>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</si>
  <si>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</si>
  <si>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</si>
  <si>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</si>
  <si>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</si>
  <si>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</si>
  <si>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</si>
  <si>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</si>
  <si>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</si>
  <si>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</si>
  <si>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</si>
  <si>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</si>
  <si>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</si>
  <si>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</si>
  <si>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</si>
  <si>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</si>
  <si>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</si>
  <si>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</si>
  <si>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</si>
  <si>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</si>
  <si>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</si>
  <si>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</si>
  <si>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</si>
  <si>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</si>
  <si>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</si>
  <si>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</si>
  <si>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</si>
  <si>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</si>
  <si>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</si>
  <si>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</si>
  <si>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</si>
  <si>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</si>
  <si>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</si>
  <si>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</si>
  <si>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</si>
  <si>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</si>
  <si>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</si>
  <si>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</si>
  <si>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</si>
  <si>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</si>
  <si>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</si>
  <si>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</si>
  <si>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</si>
  <si>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</si>
  <si>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</si>
  <si>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</si>
  <si>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</si>
  <si>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</si>
  <si>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</si>
  <si>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</si>
  <si>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</si>
  <si>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</si>
  <si>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</si>
  <si>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</si>
  <si>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</si>
  <si>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</si>
  <si>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</si>
  <si>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</si>
  <si>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</si>
  <si>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</si>
  <si>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</si>
  <si>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</si>
  <si>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</si>
  <si>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</si>
  <si>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</si>
  <si>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</si>
  <si>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</si>
  <si>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</si>
  <si>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</si>
  <si>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</si>
  <si>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</si>
  <si>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</si>
  <si>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</si>
  <si>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</si>
  <si>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</si>
  <si>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</si>
  <si>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</si>
  <si>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</si>
  <si>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</si>
  <si>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</si>
  <si>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</si>
  <si>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</si>
  <si>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</si>
  <si>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</si>
  <si>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</si>
  <si>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</si>
  <si>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</si>
  <si>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</si>
  <si>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</si>
  <si>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</si>
  <si>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</si>
  <si>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</si>
  <si>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</si>
  <si>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</si>
  <si>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</si>
  <si>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</si>
  <si>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</si>
  <si>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</si>
  <si>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</si>
  <si>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</si>
  <si>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</si>
  <si>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</si>
  <si>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</si>
  <si>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</si>
  <si>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</si>
  <si>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</si>
  <si>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</si>
  <si>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</si>
  <si>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</si>
  <si>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</si>
  <si>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</si>
  <si>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</si>
  <si>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</si>
  <si>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</si>
  <si>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</si>
  <si>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</si>
  <si>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</si>
  <si>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</si>
  <si>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</si>
  <si>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</si>
  <si>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</si>
  <si>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</si>
  <si>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</si>
  <si>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</si>
  <si>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</si>
  <si>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</si>
  <si>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</si>
  <si>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</si>
  <si>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</si>
  <si>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</si>
  <si>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</si>
  <si>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</si>
  <si>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</si>
  <si>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</si>
  <si>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</si>
  <si>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</si>
  <si>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</si>
  <si>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</si>
  <si>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</si>
  <si>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</si>
  <si>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</si>
  <si>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</si>
  <si>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</si>
  <si>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</si>
  <si>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</si>
  <si>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</si>
  <si>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</si>
  <si>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</si>
  <si>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</si>
  <si>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</si>
  <si>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</si>
  <si>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</si>
  <si>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</si>
  <si>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</si>
  <si>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</si>
  <si>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</si>
  <si>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</si>
  <si>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</si>
  <si>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</si>
  <si>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</si>
  <si>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</si>
  <si>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</si>
  <si>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</si>
  <si>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</si>
  <si>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</si>
  <si>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</si>
  <si>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</si>
  <si>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</si>
  <si>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</si>
  <si>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</si>
  <si>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</si>
  <si>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</si>
  <si>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</si>
  <si>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</si>
  <si>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</si>
  <si>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</si>
  <si>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</si>
  <si>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</si>
  <si>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</si>
  <si>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</si>
  <si>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</si>
  <si>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</si>
  <si>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</si>
  <si>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</si>
  <si>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</si>
  <si>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</si>
  <si>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</si>
  <si>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</si>
  <si>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</si>
  <si>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</si>
  <si>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</si>
  <si>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</si>
  <si>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</si>
  <si>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</si>
  <si>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</si>
  <si>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</si>
  <si>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</si>
  <si>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</si>
  <si>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</si>
  <si>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</si>
  <si>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</si>
  <si>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</si>
  <si>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</si>
  <si>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</si>
  <si>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</si>
  <si>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</si>
  <si>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</si>
  <si>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</si>
  <si>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</si>
  <si>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</si>
  <si>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</si>
  <si>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</si>
  <si>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</si>
  <si>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</si>
  <si>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</si>
  <si>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</si>
  <si>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</si>
  <si>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</si>
  <si>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</si>
  <si>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</si>
  <si>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</si>
  <si>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</si>
  <si>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</si>
  <si>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</si>
  <si>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</si>
  <si>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</si>
  <si>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</si>
  <si>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</si>
  <si>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</si>
  <si>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</si>
  <si>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</si>
  <si>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</si>
  <si>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</si>
  <si>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</si>
  <si>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</si>
  <si>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</si>
  <si>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</si>
  <si>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</si>
  <si>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</si>
  <si>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</si>
  <si>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</si>
  <si>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</si>
  <si>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</si>
  <si>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</si>
  <si>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</si>
  <si>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</si>
  <si>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</si>
  <si>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</si>
  <si>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</si>
  <si>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</si>
  <si>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</si>
  <si>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</si>
  <si>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</si>
  <si>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</si>
  <si>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</si>
  <si>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</si>
  <si>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</si>
  <si>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</si>
  <si>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</si>
  <si>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</si>
  <si>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</si>
  <si>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</si>
  <si>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</si>
  <si>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</si>
  <si>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</si>
  <si>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</si>
  <si>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</si>
  <si>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</si>
  <si>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</si>
  <si>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</si>
  <si>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</si>
  <si>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</si>
  <si>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</si>
  <si>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</si>
  <si>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</si>
  <si>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</si>
  <si>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</si>
  <si>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</si>
  <si>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</si>
  <si>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</si>
  <si>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</si>
  <si>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</si>
  <si>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</si>
  <si>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</si>
  <si>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</si>
  <si>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</si>
  <si>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</si>
  <si>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</si>
  <si>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</si>
  <si>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</si>
  <si>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</si>
  <si>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</si>
  <si>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</si>
  <si>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</si>
  <si>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</si>
  <si>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</si>
  <si>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</si>
  <si>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</si>
  <si>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</si>
  <si>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</si>
  <si>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</si>
  <si>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</si>
  <si>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</si>
  <si>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</si>
  <si>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</si>
  <si>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</si>
  <si>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</si>
  <si>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</si>
  <si>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</si>
  <si>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</si>
  <si>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</si>
  <si>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</si>
  <si>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</si>
  <si>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</si>
  <si>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</si>
  <si>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</si>
  <si>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</si>
  <si>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</si>
  <si>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</si>
  <si>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</si>
  <si>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</si>
  <si>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</si>
  <si>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</si>
  <si>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</si>
  <si>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</si>
  <si>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</si>
  <si>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</si>
  <si>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</si>
  <si>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</si>
  <si>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</si>
  <si>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</si>
  <si>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</si>
  <si>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</si>
  <si>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</si>
  <si>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</si>
  <si>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</si>
  <si>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</si>
  <si>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</si>
  <si>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</si>
  <si>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</si>
  <si>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</si>
  <si>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</si>
  <si>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</si>
  <si>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</si>
  <si>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</si>
  <si>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</si>
  <si>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</si>
  <si>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</si>
  <si>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</si>
  <si>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</si>
  <si>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</si>
  <si>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</si>
  <si>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</si>
  <si>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</si>
  <si>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</si>
  <si>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</si>
  <si>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</si>
  <si>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</si>
  <si>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</si>
  <si>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</si>
  <si>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</si>
  <si>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</si>
  <si>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</si>
  <si>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</si>
  <si>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</si>
  <si>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</si>
  <si>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</si>
  <si>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</si>
  <si>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</si>
  <si>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</si>
  <si>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</si>
  <si>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</si>
  <si>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</si>
  <si>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</si>
  <si>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</si>
  <si>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</si>
  <si>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</si>
  <si>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</si>
  <si>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</si>
  <si>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</si>
  <si>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</si>
  <si>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</si>
  <si>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</si>
  <si>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</si>
  <si>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</si>
  <si>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</si>
  <si>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</si>
  <si>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</si>
  <si>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</si>
  <si>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</si>
  <si>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</si>
  <si>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</si>
  <si>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</si>
  <si>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</si>
  <si>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</si>
  <si>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</si>
  <si>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</si>
  <si>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</si>
  <si>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</si>
  <si>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</si>
  <si>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</si>
  <si>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</si>
  <si>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</si>
  <si>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</si>
  <si>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</si>
  <si>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</si>
  <si>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</si>
  <si>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</si>
  <si>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</si>
  <si>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</si>
  <si>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</si>
  <si>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</si>
  <si>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</si>
  <si>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</si>
  <si>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</si>
  <si>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</si>
  <si>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</si>
  <si>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</si>
  <si>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</si>
  <si>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</si>
  <si>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</si>
  <si>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</si>
  <si>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</si>
  <si>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</si>
  <si>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</si>
  <si>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</si>
  <si>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</si>
  <si>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</si>
  <si>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</si>
  <si>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</si>
  <si>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</si>
  <si>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</si>
  <si>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</si>
  <si>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</si>
  <si>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</si>
  <si>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</si>
  <si>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</si>
  <si>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</si>
  <si>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</si>
  <si>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</si>
  <si>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</si>
  <si>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</si>
  <si>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</si>
  <si>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</si>
  <si>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</si>
  <si>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</si>
  <si>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</si>
  <si>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</si>
  <si>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</si>
  <si>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</si>
  <si>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</si>
  <si>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</si>
  <si>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</si>
  <si>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</si>
  <si>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</si>
  <si>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</si>
  <si>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</si>
  <si>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</si>
  <si>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</si>
  <si>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</si>
  <si>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</si>
  <si>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</si>
  <si>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</si>
  <si>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</si>
  <si>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</si>
  <si>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</si>
  <si>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</si>
  <si>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</si>
  <si>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</si>
  <si>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</si>
  <si>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</si>
  <si>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</si>
  <si>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</si>
  <si>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</si>
  <si>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</si>
  <si>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</si>
  <si>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</si>
  <si>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</si>
  <si>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</si>
  <si>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</si>
  <si>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</si>
  <si>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</si>
  <si>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</si>
  <si>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</si>
  <si>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</si>
  <si>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</si>
  <si>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</si>
  <si>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</si>
  <si>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</si>
  <si>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</si>
  <si>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</si>
  <si>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</si>
  <si>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</si>
  <si>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</si>
  <si>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</si>
  <si>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</si>
  <si>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</si>
  <si>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</si>
  <si>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</si>
  <si>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</si>
  <si>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</si>
  <si>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</si>
  <si>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</si>
  <si>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</si>
  <si>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</si>
  <si>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</si>
  <si>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</si>
  <si>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</si>
  <si>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</si>
  <si>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</si>
  <si>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</si>
  <si>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</si>
  <si>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</si>
  <si>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</si>
  <si>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</si>
  <si>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</si>
  <si>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</si>
  <si>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</si>
  <si>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</si>
  <si>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</si>
  <si>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</si>
  <si>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</si>
  <si>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</si>
  <si>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</si>
  <si>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</si>
  <si>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</si>
  <si>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</si>
  <si>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</si>
  <si>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</si>
  <si>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</si>
  <si>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</si>
  <si>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</si>
  <si>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</si>
  <si>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</si>
  <si>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</si>
  <si>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</si>
  <si>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</si>
  <si>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</si>
  <si>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</si>
  <si>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</si>
  <si>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</si>
  <si>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</si>
  <si>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</si>
  <si>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</si>
  <si>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</si>
  <si>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</si>
  <si>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</si>
  <si>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</si>
  <si>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</si>
  <si>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</si>
  <si>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</si>
  <si>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</si>
  <si>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</si>
  <si>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</si>
  <si>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</si>
  <si>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</si>
  <si>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</si>
  <si>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</si>
  <si>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</si>
  <si>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</si>
  <si>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</si>
  <si>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</si>
  <si>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</si>
  <si>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</si>
  <si>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</si>
  <si>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</si>
  <si>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</si>
  <si>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</si>
  <si>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</si>
  <si>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</si>
  <si>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</si>
  <si>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</si>
  <si>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</si>
  <si>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</si>
  <si>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</si>
  <si>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</si>
  <si>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</si>
  <si>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</si>
  <si>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</si>
  <si>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</si>
  <si>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</si>
  <si>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</si>
  <si>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</si>
  <si>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</si>
  <si>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</si>
  <si>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</si>
  <si>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</si>
  <si>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</si>
  <si>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</si>
  <si>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</si>
  <si>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</si>
  <si>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</si>
  <si>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</si>
  <si>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</si>
  <si>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</si>
  <si>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</si>
  <si>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</si>
  <si>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</si>
  <si>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</si>
  <si>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</si>
  <si>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</si>
  <si>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</si>
  <si>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</si>
  <si>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</si>
  <si>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</si>
  <si>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</si>
  <si>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</si>
  <si>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</si>
  <si>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</si>
  <si>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</si>
  <si>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</si>
  <si>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</si>
  <si>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</si>
  <si>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</si>
  <si>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</si>
  <si>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</si>
  <si>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</si>
  <si>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</si>
  <si>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</si>
  <si>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</si>
  <si>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</si>
  <si>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</si>
  <si>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</si>
  <si>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</si>
  <si>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</si>
  <si>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</si>
  <si>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</si>
  <si>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</si>
  <si>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</si>
  <si>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</si>
  <si>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</si>
  <si>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</si>
  <si>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</si>
  <si>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</si>
  <si>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</si>
  <si>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</si>
  <si>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</si>
  <si>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</si>
  <si>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</si>
  <si>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</si>
  <si>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</si>
  <si>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</si>
  <si>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</si>
  <si>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</si>
  <si>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</si>
  <si>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</si>
  <si>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</si>
  <si>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</si>
  <si>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</si>
  <si>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</si>
  <si>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</si>
  <si>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</si>
  <si>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</si>
  <si>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</si>
  <si>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</si>
  <si>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</si>
  <si>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</si>
  <si>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</si>
  <si>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</si>
  <si>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</si>
  <si>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</si>
  <si>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</si>
  <si>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</si>
  <si>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</si>
  <si>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</si>
  <si>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</si>
  <si>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</si>
  <si>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</si>
  <si>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</si>
  <si>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</si>
  <si>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</si>
  <si>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</si>
  <si>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</si>
  <si>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</si>
  <si>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</si>
  <si>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</si>
  <si>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</si>
  <si>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</si>
  <si>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</si>
  <si>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</si>
  <si>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</si>
  <si>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</si>
  <si>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</si>
  <si>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</si>
  <si>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</si>
  <si>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</si>
  <si>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</si>
  <si>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</si>
  <si>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</si>
  <si>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</si>
  <si>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</si>
  <si>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</si>
  <si>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</si>
  <si>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</si>
  <si>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</si>
  <si>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</si>
  <si>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</si>
  <si>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</si>
  <si>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</si>
  <si>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</si>
  <si>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</si>
  <si>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</si>
  <si>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</si>
  <si>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</si>
  <si>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</si>
  <si>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</si>
  <si>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</si>
  <si>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</si>
  <si>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</si>
  <si>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</si>
  <si>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</si>
  <si>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</si>
  <si>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</si>
  <si>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</si>
  <si>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</si>
  <si>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</si>
  <si>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</si>
  <si>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</si>
  <si>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</si>
  <si>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</si>
  <si>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</si>
  <si>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</si>
  <si>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</si>
  <si>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</si>
  <si>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</si>
  <si>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</si>
  <si>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</si>
  <si>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</si>
  <si>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</si>
  <si>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</si>
  <si>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</si>
  <si>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</si>
  <si>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</si>
  <si>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</si>
  <si>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</si>
  <si>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</si>
  <si>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</si>
  <si>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</si>
  <si>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</si>
  <si>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</si>
  <si>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</si>
  <si>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</si>
  <si>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</si>
  <si>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</si>
  <si>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</si>
  <si>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</si>
  <si>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</si>
  <si>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</si>
  <si>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</si>
  <si>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</si>
  <si>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</si>
  <si>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</si>
  <si>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</si>
  <si>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</si>
  <si>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</si>
  <si>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</si>
  <si>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</si>
  <si>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</si>
  <si>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</si>
  <si>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</si>
  <si>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</si>
  <si>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</si>
  <si>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</si>
  <si>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</si>
  <si>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</si>
  <si>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</si>
  <si>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</si>
  <si>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</si>
  <si>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</si>
  <si>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</si>
  <si>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</si>
  <si>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</si>
  <si>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</si>
  <si>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</si>
  <si>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</si>
  <si>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</si>
  <si>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</si>
  <si>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</si>
  <si>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</si>
  <si>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</si>
  <si>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</si>
  <si>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</si>
  <si>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</si>
  <si>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</si>
  <si>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</si>
  <si>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</si>
  <si>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</si>
  <si>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</si>
  <si>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</si>
  <si>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</si>
  <si>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</si>
  <si>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</si>
  <si>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</si>
  <si>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</si>
  <si>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</si>
  <si>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</si>
  <si>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</si>
  <si>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</si>
  <si>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</si>
  <si>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</si>
  <si>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</si>
  <si>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</si>
  <si>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</si>
  <si>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</si>
  <si>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</si>
  <si>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</si>
  <si>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</si>
  <si>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</si>
  <si>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</si>
  <si>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</si>
  <si>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</si>
  <si>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</si>
  <si>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</si>
  <si>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</si>
  <si>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</si>
  <si>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</si>
  <si>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</si>
  <si>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</si>
  <si>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</si>
  <si>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</si>
  <si>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</si>
  <si>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</si>
  <si>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</si>
  <si>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</si>
  <si>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</si>
  <si>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</si>
  <si>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</si>
  <si>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</si>
  <si>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</si>
  <si>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</si>
  <si>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</si>
  <si>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</si>
  <si>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</si>
  <si>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</si>
  <si>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</si>
  <si>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</si>
  <si>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</si>
  <si>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</si>
  <si>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</si>
  <si>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</si>
  <si>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</si>
  <si>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</si>
  <si>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</si>
  <si>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</si>
  <si>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</si>
  <si>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</si>
  <si>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</si>
  <si>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</si>
  <si>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</si>
  <si>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</si>
  <si>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</si>
  <si>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</si>
  <si>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</si>
  <si>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</si>
  <si>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</si>
  <si>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</si>
  <si>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</si>
  <si>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</si>
  <si>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</si>
  <si>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</si>
  <si>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</si>
  <si>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</si>
  <si>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</si>
  <si>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</si>
  <si>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</si>
  <si>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</si>
  <si>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</si>
  <si>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</si>
  <si>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</si>
  <si>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</si>
  <si>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</si>
  <si>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</si>
  <si>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</si>
  <si>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</si>
  <si>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</si>
  <si>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</si>
  <si>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</si>
  <si>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</si>
  <si>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</si>
  <si>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</si>
  <si>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</si>
  <si>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</si>
  <si>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</si>
  <si>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</si>
  <si>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</si>
  <si>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</si>
  <si>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</si>
  <si>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</si>
  <si>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</si>
  <si>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</si>
  <si>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</si>
  <si>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</si>
  <si>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</si>
  <si>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</si>
  <si>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</si>
  <si>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</si>
  <si>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</si>
  <si>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</si>
  <si>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</si>
  <si>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</si>
  <si>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</si>
  <si>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</si>
  <si>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</si>
  <si>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</si>
  <si>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</si>
  <si>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</si>
  <si>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</si>
  <si>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</si>
  <si>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</si>
  <si>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</si>
  <si>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</si>
  <si>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</si>
  <si>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</si>
  <si>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</si>
  <si>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</si>
  <si>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</si>
  <si>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</si>
  <si>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</si>
  <si>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</si>
  <si>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</si>
  <si>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</si>
  <si>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</si>
  <si>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</si>
  <si>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</si>
  <si>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</si>
  <si>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</si>
  <si>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</si>
  <si>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</si>
  <si>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</si>
  <si>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</si>
  <si>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</si>
  <si>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</si>
  <si>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</si>
  <si>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</si>
  <si>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</si>
  <si>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</si>
  <si>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</si>
  <si>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</si>
  <si>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</si>
  <si>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</si>
  <si>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</si>
  <si>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</si>
  <si>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</si>
  <si>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</si>
  <si>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</si>
  <si>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</si>
  <si>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</si>
  <si>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</si>
  <si>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</si>
  <si>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</si>
  <si>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</si>
  <si>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</si>
  <si>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</si>
  <si>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</si>
  <si>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</si>
  <si>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</si>
  <si>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</si>
  <si>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</si>
  <si>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</si>
  <si>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</si>
  <si>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</si>
  <si>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</si>
  <si>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</si>
  <si>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</si>
  <si>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</si>
  <si>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</si>
  <si>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</si>
  <si>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</si>
  <si>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</si>
  <si>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</si>
  <si>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</si>
  <si>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</si>
  <si>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</si>
  <si>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</si>
  <si>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</si>
  <si>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</si>
  <si>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</si>
  <si>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</si>
  <si>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</si>
  <si>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</si>
  <si>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</si>
  <si>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</si>
  <si>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</si>
  <si>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</si>
  <si>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</si>
  <si>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</si>
  <si>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</si>
  <si>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</si>
  <si>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</si>
  <si>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</si>
  <si>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</si>
  <si>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</si>
  <si>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</si>
  <si>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</si>
  <si>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</si>
  <si>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</si>
  <si>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</si>
  <si>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</si>
  <si>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</si>
  <si>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</si>
  <si>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</si>
  <si>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</si>
  <si>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</si>
  <si>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</si>
  <si>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</si>
  <si>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</si>
  <si>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</si>
  <si>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</si>
  <si>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</si>
  <si>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</si>
  <si>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</si>
  <si>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</si>
  <si>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</si>
  <si>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</si>
  <si>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</si>
  <si>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</si>
  <si>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</si>
  <si>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</si>
  <si>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</si>
  <si>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</si>
  <si>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</si>
  <si>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</si>
  <si>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</si>
  <si>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</si>
  <si>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</si>
  <si>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</si>
  <si>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</si>
  <si>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</si>
  <si>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</si>
  <si>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</si>
  <si>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</si>
  <si>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</si>
  <si>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</si>
  <si>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</si>
  <si>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</si>
  <si>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</si>
  <si>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</si>
  <si>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</si>
  <si>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</si>
  <si>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</si>
  <si>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</si>
  <si>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</si>
  <si>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</si>
  <si>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</si>
  <si>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</si>
  <si>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</si>
  <si>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</si>
  <si>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</si>
  <si>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</si>
  <si>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</si>
  <si>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</si>
  <si>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</si>
  <si>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</si>
  <si>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</si>
  <si>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</si>
  <si>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</si>
  <si>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</si>
  <si>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</si>
  <si>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</si>
  <si>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</si>
  <si>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</si>
  <si>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</si>
  <si>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</si>
  <si>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</si>
  <si>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</si>
  <si>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</si>
  <si>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</si>
  <si>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</si>
  <si>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</si>
  <si>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</si>
  <si>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</si>
  <si>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</si>
  <si>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</si>
  <si>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</si>
  <si>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</si>
  <si>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</si>
  <si>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</si>
  <si>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</si>
  <si>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</si>
  <si>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</si>
  <si>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</si>
  <si>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</si>
  <si>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</si>
  <si>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</si>
  <si>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</si>
  <si>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</si>
  <si>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</si>
  <si>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</si>
  <si>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</si>
  <si>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</si>
  <si>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</si>
  <si>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</si>
  <si>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</si>
  <si>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</si>
  <si>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</si>
  <si>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</si>
  <si>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</si>
  <si>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</si>
  <si>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</si>
  <si>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</si>
  <si>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</si>
  <si>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</si>
  <si>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</si>
  <si>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</si>
  <si>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</si>
  <si>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</si>
  <si>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</si>
  <si>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</si>
  <si>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</si>
  <si>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</si>
  <si>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</si>
  <si>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</si>
  <si>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</si>
  <si>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</si>
  <si>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</si>
  <si>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</si>
  <si>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</si>
  <si>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</si>
  <si>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</si>
  <si>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</si>
  <si>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</si>
  <si>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</si>
  <si>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</si>
  <si>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</si>
  <si>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</si>
  <si>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</si>
  <si>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</si>
  <si>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</si>
  <si>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</si>
  <si>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</si>
  <si>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</si>
  <si>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</si>
  <si>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</si>
  <si>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</si>
  <si>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</si>
  <si>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</si>
  <si>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</si>
  <si>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</si>
  <si>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</si>
  <si>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</si>
  <si>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</si>
  <si>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</si>
  <si>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</si>
  <si>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</si>
  <si>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</si>
  <si>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</si>
  <si>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</si>
  <si>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</si>
  <si>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</si>
  <si>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</si>
  <si>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</si>
  <si>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</si>
  <si>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</si>
  <si>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</si>
  <si>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</si>
  <si>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</si>
  <si>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</si>
  <si>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</si>
  <si>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</si>
  <si>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</si>
  <si>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</si>
  <si>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</si>
  <si>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</si>
  <si>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</si>
  <si>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</si>
  <si>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</si>
  <si>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</si>
  <si>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</si>
  <si>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</si>
  <si>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</si>
  <si>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</si>
  <si>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</si>
  <si>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</si>
  <si>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</si>
  <si>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</si>
  <si>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</si>
  <si>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</si>
  <si>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</si>
  <si>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</si>
  <si>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</si>
  <si>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</si>
  <si>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</si>
  <si>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</si>
  <si>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</si>
  <si>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</si>
  <si>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</si>
  <si>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</si>
  <si>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</si>
  <si>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</si>
  <si>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</si>
  <si>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</si>
  <si>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</si>
  <si>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</si>
  <si>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</si>
  <si>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</si>
  <si>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</si>
  <si>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</si>
  <si>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</si>
  <si>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</si>
  <si>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</si>
  <si>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</si>
  <si>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</si>
  <si>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</si>
  <si>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</si>
  <si>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</si>
  <si>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</si>
  <si>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</si>
  <si>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</si>
  <si>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</si>
  <si>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</si>
  <si>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</si>
  <si>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</si>
  <si>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</si>
  <si>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</si>
  <si>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</si>
  <si>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</si>
  <si>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</si>
  <si>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</si>
  <si>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</si>
  <si>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</si>
  <si>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</si>
  <si>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</si>
  <si>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</si>
  <si>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</si>
  <si>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</si>
  <si>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</si>
  <si>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</si>
  <si>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</si>
  <si>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</si>
  <si>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</si>
  <si>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</si>
  <si>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</si>
  <si>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</si>
  <si>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</si>
  <si>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</si>
  <si>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</si>
  <si>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</si>
  <si>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</si>
  <si>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</si>
  <si>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</si>
  <si>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</si>
  <si>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</si>
  <si>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</si>
  <si>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</si>
  <si>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</si>
  <si>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</si>
  <si>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</si>
  <si>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</si>
  <si>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</si>
  <si>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</si>
  <si>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</si>
  <si>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</si>
  <si>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</si>
  <si>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</si>
  <si>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</si>
  <si>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</si>
  <si>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</si>
  <si>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</si>
  <si>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</si>
  <si>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</si>
  <si>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</si>
  <si>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</si>
  <si>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</si>
  <si>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</si>
  <si>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</si>
  <si>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</si>
  <si>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</si>
  <si>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</si>
  <si>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</si>
  <si>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</si>
  <si>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</si>
  <si>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</si>
  <si>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</si>
  <si>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</si>
  <si>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</si>
  <si>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</si>
  <si>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</si>
  <si>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</si>
  <si>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</si>
  <si>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</si>
  <si>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</si>
  <si>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</si>
  <si>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</si>
  <si>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</si>
  <si>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</si>
  <si>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</si>
  <si>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</si>
  <si>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</si>
  <si>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</si>
  <si>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</si>
  <si>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</si>
  <si>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</si>
  <si>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</si>
  <si>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</si>
  <si>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</si>
  <si>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</si>
  <si>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</si>
  <si>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</si>
  <si>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</si>
  <si>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</si>
  <si>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</si>
  <si>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</si>
  <si>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</si>
  <si>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</si>
  <si>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</si>
  <si>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</si>
  <si>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</si>
  <si>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</si>
  <si>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</si>
  <si>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</si>
  <si>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</si>
  <si>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</si>
  <si>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</si>
  <si>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</si>
  <si>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</si>
  <si>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</si>
  <si>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</si>
  <si>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</si>
  <si>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</si>
  <si>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</si>
  <si>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</si>
  <si>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</si>
  <si>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</si>
  <si>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</si>
  <si>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</si>
  <si>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</si>
  <si>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</si>
  <si>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</si>
  <si>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</si>
  <si>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</si>
  <si>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</si>
  <si>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</si>
  <si>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</si>
  <si>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</si>
  <si>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</si>
  <si>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</si>
  <si>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</si>
  <si>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</si>
  <si>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</si>
  <si>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</si>
  <si>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</si>
  <si>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</si>
  <si>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</si>
  <si>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</si>
  <si>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</si>
  <si>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</si>
  <si>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</si>
  <si>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</si>
  <si>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</si>
  <si>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</si>
  <si>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</si>
  <si>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</si>
  <si>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</si>
  <si>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</si>
  <si>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</si>
  <si>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</si>
  <si>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</si>
  <si>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</si>
  <si>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</si>
  <si>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</si>
  <si>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</si>
  <si>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</si>
  <si>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</si>
  <si>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</si>
  <si>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</si>
  <si>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</si>
  <si>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</si>
  <si>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</si>
  <si>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</si>
  <si>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</si>
  <si>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</si>
  <si>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</si>
  <si>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</si>
  <si>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</si>
  <si>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</si>
  <si>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</si>
  <si>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</si>
  <si>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</si>
  <si>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</si>
  <si>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</si>
  <si>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</si>
  <si>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</si>
  <si>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</si>
  <si>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</si>
  <si>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</si>
  <si>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</si>
  <si>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</si>
  <si>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</si>
  <si>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</si>
  <si>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</si>
  <si>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</si>
  <si>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</si>
  <si>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</si>
  <si>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</si>
  <si>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</si>
  <si>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</si>
  <si>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</si>
  <si>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</si>
  <si>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</si>
  <si>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</si>
  <si>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</si>
  <si>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</si>
  <si>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</si>
  <si>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</si>
  <si>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</si>
  <si>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</si>
  <si>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</si>
  <si>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</si>
  <si>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</si>
  <si>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</si>
  <si>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</si>
  <si>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</si>
  <si>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</si>
  <si>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</si>
  <si>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</si>
  <si>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</si>
  <si>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</si>
  <si>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</si>
  <si>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</si>
  <si>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</si>
  <si>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</si>
  <si>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</si>
  <si>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</si>
  <si>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</si>
  <si>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</si>
  <si>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</si>
  <si>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</si>
  <si>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</si>
  <si>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</si>
  <si>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</si>
  <si>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</si>
  <si>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</si>
  <si>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</si>
  <si>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</si>
  <si>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</si>
  <si>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</si>
  <si>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</si>
  <si>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</si>
  <si>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</si>
  <si>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</si>
  <si>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</si>
  <si>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</si>
  <si>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</si>
  <si>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</si>
  <si>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</si>
  <si>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</si>
  <si>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</si>
  <si>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</si>
  <si>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</si>
  <si>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</si>
  <si>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</si>
  <si>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</si>
  <si>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</si>
  <si>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</si>
  <si>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</si>
  <si>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</si>
  <si>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</si>
  <si>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</si>
  <si>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</si>
  <si>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</si>
  <si>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</si>
  <si>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</si>
  <si>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</si>
  <si>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</si>
  <si>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</si>
  <si>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</si>
  <si>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</si>
  <si>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</si>
  <si>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</si>
  <si>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</si>
  <si>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</si>
  <si>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</si>
  <si>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</si>
  <si>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</si>
  <si>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</si>
  <si>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</si>
  <si>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</si>
  <si>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</si>
  <si>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</si>
  <si>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</si>
  <si>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</si>
  <si>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</si>
  <si>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</si>
  <si>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</si>
  <si>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</si>
  <si>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</si>
  <si>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</si>
  <si>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</si>
  <si>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</si>
  <si>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</si>
  <si>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</si>
  <si>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</si>
  <si>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</si>
  <si>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</si>
  <si>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</si>
  <si>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</si>
  <si>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</si>
  <si>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</si>
  <si>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</si>
  <si>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</si>
  <si>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</si>
  <si>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</si>
  <si>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</si>
  <si>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</si>
  <si>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</si>
  <si>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</si>
  <si>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</si>
  <si>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</si>
  <si>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</si>
  <si>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</si>
  <si>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</si>
  <si>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</si>
  <si>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</si>
  <si>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</si>
  <si>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</si>
  <si>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</si>
  <si>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</si>
  <si>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</si>
  <si>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</si>
  <si>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</si>
  <si>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</si>
  <si>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</si>
  <si>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</si>
  <si>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</si>
  <si>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</si>
  <si>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</si>
  <si>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</si>
  <si>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</si>
  <si>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</si>
  <si>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</si>
  <si>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</si>
  <si>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</si>
  <si>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</si>
  <si>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</si>
  <si>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</si>
  <si>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</si>
  <si>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</si>
  <si>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</si>
  <si>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</si>
  <si>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</si>
  <si>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</si>
  <si>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</si>
  <si>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</si>
  <si>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</si>
  <si>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</si>
  <si>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</si>
  <si>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</si>
  <si>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</si>
  <si>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</si>
  <si>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</si>
  <si>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</si>
  <si>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</si>
  <si>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</si>
  <si>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</si>
  <si>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</si>
  <si>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</si>
  <si>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</si>
  <si>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</si>
  <si>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</si>
  <si>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</si>
  <si>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</si>
  <si>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</si>
  <si>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</si>
  <si>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</si>
  <si>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</si>
  <si>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</si>
  <si>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</si>
  <si>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</si>
  <si>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</si>
  <si>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</si>
  <si>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</si>
  <si>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</si>
  <si>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</si>
  <si>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</si>
  <si>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</si>
  <si>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</si>
  <si>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</si>
  <si>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</si>
  <si>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</si>
  <si>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</si>
  <si>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</si>
  <si>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</si>
  <si>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</si>
  <si>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</si>
  <si>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</si>
  <si>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</si>
  <si>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</si>
  <si>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</si>
  <si>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</si>
  <si>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</si>
  <si>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</si>
  <si>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</si>
  <si>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</si>
  <si>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</si>
  <si>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</si>
  <si>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</si>
  <si>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</si>
  <si>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</si>
  <si>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</si>
  <si>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</si>
  <si>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</si>
  <si>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</si>
  <si>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</si>
  <si>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</si>
  <si>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</si>
  <si>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</si>
  <si>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</si>
  <si>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</si>
  <si>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</si>
  <si>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</si>
  <si>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</si>
  <si>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</si>
  <si>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</si>
  <si>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</si>
  <si>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</si>
  <si>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</si>
  <si>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</si>
  <si>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</si>
  <si>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</si>
  <si>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</si>
  <si>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</si>
  <si>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</si>
  <si>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</si>
  <si>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</si>
  <si>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</si>
  <si>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</si>
  <si>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</si>
  <si>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</si>
  <si>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</si>
  <si>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</si>
  <si>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</si>
  <si>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</si>
  <si>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</si>
  <si>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</si>
  <si>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</si>
  <si>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</si>
  <si>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</si>
  <si>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</si>
  <si>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</si>
  <si>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</si>
  <si>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</si>
  <si>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</si>
  <si>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</si>
  <si>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</si>
  <si>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</si>
  <si>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</si>
  <si>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</si>
  <si>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</si>
  <si>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</si>
  <si>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</si>
  <si>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</si>
  <si>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</si>
  <si>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</si>
  <si>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</si>
  <si>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</si>
  <si>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</si>
  <si>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</si>
  <si>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</si>
  <si>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</si>
  <si>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</si>
  <si>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</si>
  <si>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</si>
  <si>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</si>
  <si>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</si>
  <si>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</si>
  <si>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</si>
  <si>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</si>
  <si>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</si>
  <si>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</si>
  <si>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</si>
  <si>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</si>
  <si>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</si>
  <si>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</si>
  <si>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</si>
  <si>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</si>
  <si>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</si>
  <si>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</si>
  <si>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</si>
  <si>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</si>
  <si>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</si>
  <si>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</si>
  <si>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</si>
  <si>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</si>
  <si>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</si>
  <si>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</si>
  <si>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</si>
  <si>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</si>
  <si>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</si>
  <si>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</si>
  <si>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</si>
  <si>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</si>
  <si>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</si>
  <si>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</si>
  <si>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</si>
  <si>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</si>
  <si>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</si>
  <si>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</si>
  <si>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</si>
  <si>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</si>
  <si>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</si>
  <si>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</si>
  <si>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</si>
  <si>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</si>
  <si>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</si>
  <si>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</si>
  <si>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</si>
  <si>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</si>
  <si>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</si>
  <si>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</si>
  <si>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</si>
  <si>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</si>
  <si>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</si>
  <si>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</si>
  <si>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</si>
  <si>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</si>
  <si>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</si>
  <si>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</si>
  <si>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</si>
  <si>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</si>
  <si>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</si>
  <si>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</si>
  <si>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</si>
  <si>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</si>
  <si>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</si>
  <si>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</si>
  <si>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</si>
  <si>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</si>
  <si>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</si>
  <si>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</si>
  <si>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</si>
  <si>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</si>
  <si>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</si>
  <si>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</si>
  <si>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</si>
  <si>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</si>
  <si>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</si>
  <si>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</si>
  <si>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</si>
  <si>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</si>
  <si>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</si>
  <si>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</si>
  <si>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</si>
  <si>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</si>
  <si>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</si>
  <si>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</si>
  <si>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</si>
  <si>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</si>
  <si>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</si>
  <si>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</si>
  <si>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</si>
  <si>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</si>
  <si>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</si>
  <si>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</si>
  <si>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</si>
  <si>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</si>
  <si>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</si>
  <si>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</si>
  <si>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</si>
  <si>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</si>
  <si>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</si>
  <si>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</si>
  <si>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</si>
  <si>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</si>
  <si>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</si>
  <si>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</si>
  <si>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</si>
  <si>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</si>
  <si>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</si>
  <si>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</si>
  <si>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</si>
  <si>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</si>
  <si>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</si>
  <si>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</si>
  <si>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</si>
  <si>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</si>
  <si>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</si>
  <si>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</si>
  <si>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</si>
  <si>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</si>
  <si>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</si>
  <si>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</si>
  <si>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</si>
  <si>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</si>
  <si>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</si>
  <si>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</si>
  <si>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</si>
  <si>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</si>
  <si>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</si>
  <si>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</si>
  <si>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</si>
  <si>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</si>
  <si>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</si>
  <si>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</si>
  <si>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</si>
  <si>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</si>
  <si>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</si>
  <si>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</si>
  <si>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</si>
  <si>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</si>
  <si>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</si>
  <si>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</si>
  <si>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</si>
  <si>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</si>
  <si>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</si>
  <si>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</si>
  <si>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</si>
  <si>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</si>
  <si>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</si>
  <si>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</si>
  <si>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</si>
  <si>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</si>
  <si>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</si>
  <si>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</si>
  <si>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</si>
  <si>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</si>
  <si>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</si>
  <si>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</si>
  <si>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</si>
  <si>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</si>
  <si>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</si>
  <si>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</si>
  <si>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</si>
  <si>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</si>
  <si>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</si>
  <si>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</si>
  <si>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</si>
  <si>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</si>
  <si>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</si>
  <si>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</si>
  <si>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</si>
  <si>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</si>
  <si>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</si>
  <si>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</si>
  <si>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</si>
  <si>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</si>
  <si>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</si>
  <si>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</si>
  <si>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</si>
  <si>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</si>
  <si>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</si>
  <si>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</si>
  <si>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</si>
  <si>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</si>
  <si>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</si>
  <si>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</si>
  <si>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</si>
  <si>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</si>
  <si>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</si>
  <si>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</si>
  <si>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</si>
  <si>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</si>
  <si>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</si>
  <si>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</si>
  <si>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</si>
  <si>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</si>
  <si>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</si>
  <si>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</si>
  <si>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</si>
  <si>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</si>
  <si>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</si>
  <si>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</si>
  <si>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</si>
  <si>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</si>
  <si>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</si>
  <si>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</si>
  <si>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</si>
  <si>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</si>
  <si>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</si>
  <si>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</si>
  <si>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</si>
  <si>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</si>
  <si>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</si>
  <si>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</si>
  <si>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</si>
  <si>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</si>
  <si>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</si>
  <si>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</si>
  <si>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</si>
  <si>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</si>
  <si>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</si>
  <si>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</si>
  <si>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</si>
  <si>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</si>
  <si>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</si>
  <si>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</si>
  <si>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</si>
  <si>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</si>
  <si>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</si>
  <si>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</si>
  <si>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</si>
  <si>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</si>
  <si>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</si>
  <si>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</si>
  <si>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</si>
  <si>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</si>
  <si>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</si>
  <si>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</si>
  <si>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</si>
  <si>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</si>
  <si>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</si>
  <si>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</si>
  <si>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</si>
  <si>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</si>
  <si>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</si>
  <si>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</si>
  <si>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</si>
  <si>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</si>
  <si>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</si>
  <si>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</si>
  <si>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</si>
  <si>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</si>
  <si>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</si>
  <si>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</si>
  <si>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</si>
  <si>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</si>
  <si>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</si>
  <si>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</si>
  <si>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</si>
  <si>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</si>
  <si>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</si>
  <si>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</si>
  <si>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</si>
  <si>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</si>
  <si>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</si>
  <si>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</si>
  <si>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</si>
  <si>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</si>
  <si>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</si>
  <si>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</si>
  <si>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</si>
  <si>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</si>
  <si>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</si>
  <si>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</si>
  <si>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</si>
  <si>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</si>
  <si>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</si>
  <si>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</si>
  <si>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</si>
  <si>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</si>
  <si>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</si>
  <si>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</si>
  <si>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</si>
  <si>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</si>
  <si>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</si>
  <si>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</si>
  <si>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</si>
  <si>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</si>
  <si>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</si>
  <si>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</si>
  <si>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</si>
  <si>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</si>
  <si>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</si>
  <si>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</si>
  <si>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</si>
  <si>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</si>
  <si>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</si>
  <si>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</si>
  <si>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</si>
  <si>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</si>
  <si>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</si>
  <si>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</si>
  <si>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</si>
  <si>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</si>
  <si>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</si>
  <si>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</si>
  <si>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</si>
  <si>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</si>
  <si>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</si>
  <si>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</si>
  <si>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</si>
  <si>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</si>
  <si>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</si>
  <si>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</si>
  <si>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</si>
  <si>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</si>
  <si>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</si>
  <si>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</si>
  <si>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</si>
  <si>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</si>
  <si>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</si>
  <si>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</si>
  <si>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</si>
  <si>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</si>
  <si>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</si>
  <si>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</si>
  <si>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</si>
  <si>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</si>
  <si>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</si>
  <si>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</si>
  <si>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</si>
  <si>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</si>
  <si>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</si>
  <si>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</si>
  <si>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</si>
  <si>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</si>
  <si>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</si>
  <si>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</si>
  <si>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</si>
  <si>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</si>
  <si>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</si>
  <si>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</si>
  <si>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</si>
  <si>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</si>
  <si>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</si>
  <si>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</si>
  <si>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</si>
  <si>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</si>
  <si>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</si>
  <si>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</si>
  <si>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</si>
  <si>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</si>
  <si>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</si>
  <si>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</si>
  <si>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</si>
  <si>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</si>
  <si>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</si>
  <si>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</si>
  <si>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</si>
  <si>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</si>
  <si>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</si>
  <si>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</si>
  <si>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</si>
  <si>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</si>
  <si>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</si>
  <si>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</si>
  <si>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</si>
  <si>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</si>
  <si>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</si>
  <si>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</si>
  <si>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</si>
  <si>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</si>
  <si>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</si>
  <si>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</si>
  <si>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</si>
  <si>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</si>
  <si>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</si>
  <si>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</si>
  <si>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</si>
  <si>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</si>
  <si>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</si>
  <si>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</si>
  <si>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</si>
  <si>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</si>
  <si>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</si>
  <si>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</si>
  <si>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</si>
  <si>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</si>
  <si>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</si>
  <si>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</si>
  <si>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</si>
  <si>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</si>
  <si>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</si>
  <si>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</si>
  <si>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</si>
  <si>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</si>
  <si>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</si>
  <si>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</si>
  <si>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</si>
  <si>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</si>
  <si>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</si>
  <si>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</si>
  <si>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</si>
  <si>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</si>
  <si>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</si>
  <si>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</si>
  <si>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</si>
  <si>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</si>
  <si>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</si>
  <si>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</si>
  <si>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</si>
  <si>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</si>
  <si>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</si>
  <si>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</si>
  <si>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</si>
  <si>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</si>
  <si>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</si>
  <si>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</si>
  <si>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</si>
  <si>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</si>
  <si>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</si>
  <si>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</si>
  <si>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</si>
  <si>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</si>
  <si>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</si>
  <si>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</si>
  <si>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</si>
  <si>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</si>
  <si>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</si>
  <si>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</si>
  <si>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</si>
  <si>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</si>
  <si>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</si>
  <si>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</si>
  <si>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</si>
  <si>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</si>
  <si>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</si>
  <si>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</si>
  <si>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</si>
  <si>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</si>
  <si>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</si>
  <si>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</si>
  <si>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</si>
  <si>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</si>
  <si>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</si>
  <si>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</si>
  <si>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</si>
  <si>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</si>
  <si>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</si>
  <si>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</si>
  <si>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</si>
  <si>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</si>
  <si>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</si>
  <si>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</si>
  <si>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</si>
  <si>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</si>
  <si>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</si>
  <si>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</si>
  <si>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</si>
  <si>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</si>
  <si>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</si>
  <si>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</si>
  <si>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</si>
  <si>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</si>
  <si>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</si>
  <si>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</si>
  <si>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</si>
  <si>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</si>
  <si>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</si>
  <si>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</si>
  <si>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</si>
  <si>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</si>
  <si>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</si>
  <si>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</si>
  <si>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</si>
  <si>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</si>
  <si>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</si>
  <si>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</si>
  <si>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</si>
  <si>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</si>
  <si>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</si>
  <si>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</si>
  <si>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</si>
  <si>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</si>
  <si>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</si>
  <si>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</si>
  <si>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</si>
  <si>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</si>
  <si>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</si>
  <si>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</si>
  <si>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</si>
  <si>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</si>
  <si>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</si>
  <si>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</si>
  <si>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</si>
  <si>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</si>
  <si>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</si>
  <si>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</si>
  <si>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</si>
  <si>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</si>
  <si>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</si>
  <si>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</si>
  <si>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</si>
  <si>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</si>
  <si>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</si>
  <si>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</si>
  <si>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</si>
  <si>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</si>
  <si>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</si>
  <si>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</si>
  <si>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</si>
  <si>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</si>
  <si>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</si>
  <si>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</si>
  <si>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</si>
  <si>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</si>
  <si>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</si>
  <si>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</si>
  <si>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</si>
  <si>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</si>
  <si>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</si>
  <si>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</si>
  <si>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</si>
  <si>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</si>
  <si>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</si>
  <si>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</si>
  <si>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</si>
  <si>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</si>
  <si>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</si>
  <si>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</si>
  <si>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</si>
  <si>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</si>
  <si>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</si>
  <si>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</si>
  <si>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</si>
  <si>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</si>
  <si>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</si>
  <si>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</si>
  <si>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</si>
  <si>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</si>
  <si>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</si>
  <si>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</si>
  <si>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</si>
  <si>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</si>
  <si>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</si>
  <si>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</si>
  <si>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</si>
  <si>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</si>
  <si>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</si>
  <si>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</si>
  <si>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</si>
  <si>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</si>
  <si>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</si>
  <si>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</si>
  <si>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</si>
  <si>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</si>
  <si>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</si>
  <si>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</si>
  <si>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</si>
  <si>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</si>
  <si>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</si>
  <si>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</si>
  <si>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</si>
  <si>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</si>
  <si>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</si>
  <si>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</si>
  <si>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</si>
  <si>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</si>
  <si>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</si>
  <si>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</si>
  <si>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</si>
  <si>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</si>
  <si>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</si>
  <si>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</si>
  <si>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</si>
  <si>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</si>
  <si>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</si>
  <si>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</si>
  <si>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</si>
  <si>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</si>
  <si>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</si>
  <si>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</si>
  <si>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</si>
  <si>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</si>
  <si>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</si>
  <si>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</si>
  <si>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</si>
  <si>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</si>
  <si>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</si>
  <si>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</si>
  <si>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</si>
  <si>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</si>
  <si>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</si>
  <si>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</si>
  <si>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</si>
  <si>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</si>
  <si>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</si>
  <si>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</si>
  <si>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</si>
  <si>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</si>
  <si>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</si>
  <si>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</si>
  <si>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</si>
  <si>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</si>
  <si>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</si>
  <si>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</si>
  <si>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</si>
  <si>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</si>
  <si>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</si>
  <si>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</si>
  <si>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</si>
  <si>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</si>
  <si>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</si>
  <si>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</si>
  <si>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</si>
  <si>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</si>
  <si>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</si>
  <si>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</si>
  <si>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</si>
  <si>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</si>
  <si>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</si>
  <si>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</si>
  <si>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</si>
  <si>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</si>
  <si>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</si>
  <si>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</si>
  <si>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</si>
  <si>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</si>
  <si>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</si>
  <si>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</si>
  <si>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</si>
  <si>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</si>
  <si>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</si>
  <si>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</si>
  <si>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</si>
  <si>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</si>
  <si>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</si>
  <si>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</si>
  <si>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</si>
  <si>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</si>
  <si>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</si>
  <si>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</si>
  <si>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</si>
  <si>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</si>
  <si>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</si>
  <si>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</si>
  <si>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</si>
  <si>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</si>
  <si>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</si>
  <si>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</si>
  <si>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</si>
  <si>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</si>
  <si>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</si>
  <si>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</si>
  <si>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</si>
  <si>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</si>
  <si>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</si>
  <si>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</si>
  <si>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</si>
  <si>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</si>
  <si>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</si>
  <si>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</si>
  <si>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</si>
  <si>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</si>
  <si>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</si>
  <si>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</si>
  <si>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</si>
  <si>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</si>
  <si>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</si>
  <si>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</si>
  <si>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</si>
  <si>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</si>
  <si>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</si>
  <si>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</si>
  <si>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</si>
  <si>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</si>
  <si>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</si>
  <si>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</si>
  <si>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</si>
  <si>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</si>
  <si>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</si>
  <si>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</si>
  <si>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</si>
  <si>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</si>
  <si>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</si>
  <si>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</si>
  <si>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</si>
  <si>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</si>
  <si>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</si>
  <si>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</si>
  <si>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</si>
  <si>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</si>
  <si>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</si>
  <si>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</si>
  <si>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</si>
  <si>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</si>
  <si>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</si>
  <si>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</si>
  <si>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</si>
  <si>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</si>
  <si>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</si>
  <si>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</si>
  <si>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</si>
  <si>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</si>
  <si>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</si>
  <si>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</si>
  <si>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</si>
  <si>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</si>
  <si>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</si>
  <si>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</si>
  <si>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</si>
  <si>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</si>
  <si>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</si>
  <si>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</si>
  <si>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</si>
  <si>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</si>
  <si>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</si>
  <si>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</si>
  <si>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</si>
  <si>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</si>
  <si>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</si>
  <si>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</si>
  <si>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</si>
  <si>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</si>
  <si>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</si>
  <si>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</si>
  <si>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</si>
  <si>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</si>
  <si>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</si>
  <si>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</si>
  <si>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</si>
  <si>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</si>
  <si>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</si>
  <si>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</si>
  <si>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</si>
  <si>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</si>
  <si>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</si>
  <si>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</si>
  <si>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</si>
  <si>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</si>
  <si>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</si>
  <si>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</si>
  <si>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</si>
  <si>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</si>
  <si>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</si>
  <si>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</si>
  <si>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</si>
  <si>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</si>
  <si>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</si>
  <si>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</si>
  <si>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</si>
  <si>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</si>
  <si>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</si>
  <si>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</si>
  <si>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</si>
  <si>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</si>
  <si>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</si>
  <si>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</si>
  <si>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</si>
  <si>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</si>
  <si>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</si>
  <si>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</si>
  <si>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</si>
  <si>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</si>
  <si>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</si>
  <si>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</si>
  <si>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</si>
  <si>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</si>
  <si>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</si>
  <si>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</si>
  <si>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</si>
  <si>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</si>
  <si>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</si>
  <si>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</si>
  <si>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</si>
  <si>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</si>
  <si>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</si>
  <si>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</si>
  <si>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</si>
  <si>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</si>
  <si>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</si>
  <si>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</si>
  <si>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</si>
  <si>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</si>
  <si>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</si>
  <si>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</si>
  <si>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</si>
  <si>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</si>
  <si>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</si>
  <si>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</si>
  <si>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</si>
  <si>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</si>
  <si>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</si>
  <si>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</si>
  <si>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</si>
  <si>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</si>
  <si>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</si>
  <si>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</si>
  <si>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</si>
  <si>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</si>
  <si>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</si>
  <si>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</si>
  <si>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</si>
  <si>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</si>
  <si>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</si>
  <si>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</si>
  <si>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</si>
  <si>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</si>
  <si>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</si>
  <si>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</si>
  <si>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</si>
  <si>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</si>
  <si>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</si>
  <si>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</si>
  <si>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</si>
  <si>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</si>
  <si>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</si>
  <si>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</si>
  <si>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</si>
  <si>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</si>
  <si>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</si>
  <si>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</si>
  <si>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</si>
  <si>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</si>
  <si>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</si>
  <si>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</si>
  <si>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</si>
  <si>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</si>
  <si>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</si>
  <si>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</si>
  <si>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</si>
  <si>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</si>
  <si>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</si>
  <si>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</si>
  <si>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</si>
  <si>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</si>
  <si>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</si>
  <si>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</si>
  <si>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</si>
  <si>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</si>
  <si>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</si>
  <si>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</si>
  <si>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</si>
  <si>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</si>
  <si>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</si>
  <si>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</si>
  <si>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</si>
  <si>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</si>
  <si>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</si>
  <si>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</si>
  <si>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</si>
  <si>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</si>
  <si>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</si>
  <si>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</si>
  <si>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</si>
  <si>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</si>
  <si>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</si>
  <si>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</si>
  <si>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</si>
  <si>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</si>
  <si>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</si>
  <si>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</si>
  <si>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</si>
  <si>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</si>
  <si>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</si>
  <si>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</si>
  <si>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</si>
  <si>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</si>
  <si>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</si>
  <si>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</si>
  <si>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</si>
  <si>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</si>
  <si>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</si>
  <si>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</si>
  <si>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</si>
  <si>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</si>
  <si>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</si>
  <si>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</si>
  <si>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</si>
  <si>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</si>
  <si>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</si>
  <si>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</si>
  <si>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</si>
  <si>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</si>
  <si>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</si>
  <si>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</si>
  <si>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</si>
  <si>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</si>
  <si>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</si>
  <si>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</si>
  <si>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</si>
  <si>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</si>
  <si>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</si>
  <si>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</si>
  <si>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</si>
  <si>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</si>
  <si>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</si>
  <si>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</si>
  <si>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</si>
  <si>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</si>
  <si>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</si>
  <si>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</si>
  <si>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</si>
  <si>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</si>
  <si>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</si>
  <si>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</si>
  <si>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</si>
  <si>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</si>
  <si>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</si>
  <si>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</si>
  <si>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</si>
  <si>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</si>
  <si>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</si>
  <si>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</si>
  <si>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</si>
  <si>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</si>
  <si>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</si>
  <si>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</si>
  <si>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</si>
  <si>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</si>
  <si>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</si>
  <si>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</si>
  <si>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</si>
  <si>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</si>
  <si>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</si>
  <si>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</si>
  <si>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</si>
  <si>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</si>
  <si>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</si>
  <si>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</si>
  <si>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</si>
  <si>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</si>
  <si>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</si>
  <si>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</si>
  <si>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</si>
  <si>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</si>
  <si>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</si>
  <si>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</si>
  <si>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</si>
  <si>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</si>
  <si>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</si>
  <si>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</si>
  <si>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</si>
  <si>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</si>
  <si>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</si>
  <si>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</si>
  <si>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</si>
  <si>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</si>
  <si>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</si>
  <si>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</si>
  <si>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</si>
  <si>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</si>
  <si>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</si>
  <si>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</si>
  <si>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</si>
  <si>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</si>
  <si>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</si>
  <si>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</si>
  <si>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</si>
  <si>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</si>
  <si>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</si>
  <si>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</si>
  <si>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</si>
  <si>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</si>
  <si>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</si>
  <si>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</si>
  <si>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</si>
  <si>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</si>
  <si>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</si>
  <si>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</si>
  <si>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</si>
  <si>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</si>
  <si>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</si>
  <si>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</si>
  <si>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</si>
  <si>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</si>
  <si>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</si>
  <si>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</si>
  <si>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</si>
  <si>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</si>
  <si>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</si>
  <si>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</si>
  <si>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</si>
  <si>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</si>
  <si>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</si>
  <si>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</si>
  <si>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</si>
  <si>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</si>
  <si>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</si>
  <si>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</si>
  <si>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</si>
  <si>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</si>
  <si>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</si>
  <si>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</si>
  <si>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</si>
  <si>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</si>
  <si>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</si>
  <si>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</si>
  <si>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</si>
  <si>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</si>
  <si>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</si>
  <si>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</si>
  <si>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</si>
  <si>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</si>
  <si>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</si>
  <si>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</si>
  <si>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</si>
  <si>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</si>
  <si>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</si>
  <si>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</si>
  <si>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</si>
  <si>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</si>
  <si>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</si>
  <si>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</si>
  <si>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</si>
  <si>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</si>
  <si>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</si>
  <si>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</si>
  <si>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</si>
  <si>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</si>
  <si>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</si>
  <si>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</si>
  <si>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</si>
  <si>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</si>
  <si>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</si>
  <si>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</si>
  <si>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</si>
  <si>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</si>
  <si>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</si>
  <si>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</si>
  <si>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</si>
  <si>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</si>
  <si>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</si>
  <si>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</si>
  <si>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</si>
  <si>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</si>
  <si>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</si>
  <si>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</si>
  <si>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</si>
  <si>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</si>
  <si>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</si>
  <si>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</si>
  <si>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</si>
  <si>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</si>
  <si>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</si>
  <si>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</si>
  <si>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</si>
  <si>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</si>
  <si>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</si>
  <si>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</si>
  <si>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</si>
  <si>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</si>
  <si>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</si>
  <si>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</si>
  <si>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</si>
  <si>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</si>
  <si>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</si>
  <si>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</si>
  <si>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</si>
  <si>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</si>
  <si>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</si>
  <si>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</si>
  <si>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</si>
  <si>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</si>
  <si>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</si>
  <si>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</si>
  <si>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</si>
  <si>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</si>
  <si>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</si>
  <si>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</si>
  <si>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</si>
  <si>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</si>
  <si>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</si>
  <si>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</si>
  <si>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</si>
  <si>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</si>
  <si>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</si>
  <si>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</si>
  <si>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</si>
  <si>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</si>
  <si>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</si>
  <si>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</si>
  <si>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</si>
  <si>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</si>
  <si>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</si>
  <si>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</si>
  <si>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</si>
  <si>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</si>
  <si>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</si>
  <si>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</si>
  <si>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</si>
  <si>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</si>
  <si>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</si>
  <si>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</si>
  <si>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</si>
  <si>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</si>
  <si>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</si>
  <si>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</si>
  <si>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</si>
  <si>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</si>
  <si>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</si>
  <si>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</si>
  <si>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</si>
  <si>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</si>
  <si>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</si>
  <si>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</si>
  <si>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</si>
  <si>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</si>
  <si>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</si>
  <si>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</si>
  <si>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</si>
  <si>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</si>
  <si>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</si>
  <si>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</si>
  <si>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</si>
  <si>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</si>
  <si>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</si>
  <si>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</si>
  <si>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</si>
  <si>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</si>
  <si>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</si>
  <si>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</si>
  <si>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</si>
  <si>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</si>
  <si>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</si>
  <si>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</si>
  <si>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</si>
  <si>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</si>
  <si>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</si>
  <si>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</si>
  <si>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</si>
  <si>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</si>
  <si>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</si>
  <si>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</si>
  <si>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</si>
  <si>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</si>
  <si>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</si>
  <si>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</si>
  <si>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</si>
  <si>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</si>
  <si>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</si>
  <si>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</si>
  <si>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</si>
  <si>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</si>
  <si>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</si>
  <si>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</si>
  <si>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</si>
  <si>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</si>
  <si>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</si>
  <si>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</si>
  <si>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</si>
  <si>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</si>
  <si>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</si>
  <si>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</si>
  <si>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</si>
  <si>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</si>
  <si>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</si>
  <si>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</si>
  <si>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</si>
  <si>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</si>
  <si>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</si>
  <si>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</si>
  <si>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</si>
  <si>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</si>
  <si>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</si>
  <si>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</si>
  <si>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</si>
  <si>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</si>
  <si>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</si>
  <si>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</si>
  <si>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</si>
  <si>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</si>
  <si>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</si>
  <si>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</si>
  <si>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</si>
  <si>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</si>
  <si>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</si>
  <si>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</si>
  <si>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</si>
  <si>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</si>
  <si>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</si>
  <si>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</si>
  <si>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</si>
  <si>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</si>
  <si>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</si>
  <si>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</si>
  <si>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</si>
  <si>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</si>
  <si>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</si>
  <si>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</si>
  <si>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</si>
  <si>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</si>
  <si>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</si>
  <si>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</si>
  <si>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</si>
  <si>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</si>
  <si>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</si>
  <si>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</si>
  <si>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</si>
  <si>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</si>
  <si>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</si>
  <si>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</si>
  <si>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</si>
  <si>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</si>
  <si>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</si>
  <si>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</si>
  <si>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</si>
  <si>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</si>
  <si>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</si>
  <si>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</si>
  <si>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</si>
  <si>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</si>
  <si>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</si>
  <si>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</si>
  <si>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</si>
  <si>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</si>
  <si>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</si>
  <si>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</si>
  <si>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</si>
  <si>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</si>
  <si>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</si>
  <si>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</si>
  <si>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</si>
  <si>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</si>
  <si>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</si>
  <si>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</si>
  <si>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</si>
  <si>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</si>
  <si>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</si>
  <si>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</si>
  <si>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</si>
  <si>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</si>
  <si>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</si>
  <si>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</si>
  <si>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</si>
  <si>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</si>
  <si>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</si>
  <si>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</si>
  <si>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</si>
  <si>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</si>
  <si>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</si>
  <si>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</si>
  <si>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</si>
  <si>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</si>
  <si>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</si>
  <si>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</si>
  <si>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</si>
  <si>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</si>
  <si>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</si>
  <si>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</si>
  <si>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</si>
  <si>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</si>
  <si>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</si>
  <si>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</si>
  <si>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</si>
  <si>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</si>
  <si>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</si>
  <si>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</si>
  <si>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</si>
  <si>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</si>
  <si>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</si>
  <si>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</si>
  <si>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</si>
  <si>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</si>
  <si>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</si>
  <si>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</si>
  <si>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</si>
  <si>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</si>
  <si>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</si>
  <si>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</si>
  <si>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</si>
  <si>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</si>
  <si>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</si>
  <si>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</si>
  <si>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</si>
  <si>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</si>
  <si>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</si>
  <si>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</si>
  <si>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</si>
  <si>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</si>
  <si>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</si>
  <si>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</si>
  <si>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</si>
  <si>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</si>
  <si>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</si>
  <si>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</si>
  <si>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</si>
  <si>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</si>
  <si>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</si>
  <si>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</si>
  <si>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</si>
  <si>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</si>
  <si>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</si>
  <si>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</si>
  <si>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</si>
  <si>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</si>
  <si>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</si>
  <si>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</si>
  <si>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</si>
  <si>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</si>
  <si>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</si>
  <si>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</si>
  <si>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</si>
  <si>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</si>
  <si>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</si>
  <si>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</si>
  <si>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</si>
  <si>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</si>
  <si>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</si>
  <si>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</si>
  <si>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</si>
  <si>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</si>
  <si>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</si>
  <si>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</si>
  <si>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</si>
  <si>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</si>
  <si>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</si>
  <si>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</si>
  <si>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</si>
  <si>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</si>
  <si>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</si>
  <si>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</si>
  <si>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</si>
  <si>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</si>
  <si>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</si>
  <si>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</si>
  <si>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</si>
  <si>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</si>
  <si>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</si>
  <si>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</si>
  <si>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</si>
  <si>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</si>
  <si>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</si>
  <si>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</si>
  <si>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</si>
  <si>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</si>
  <si>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</si>
  <si>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</si>
  <si>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</si>
  <si>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</si>
  <si>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</si>
  <si>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</si>
  <si>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</si>
  <si>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</si>
  <si>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</si>
  <si>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</si>
  <si>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</si>
  <si>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</si>
  <si>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</si>
  <si>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</si>
  <si>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</si>
  <si>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</si>
  <si>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</si>
  <si>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</si>
  <si>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</si>
  <si>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</si>
  <si>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</si>
  <si>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</si>
  <si>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</si>
  <si>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</si>
  <si>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</si>
  <si>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</si>
  <si>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</si>
  <si>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</si>
  <si>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</si>
  <si>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</si>
  <si>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</si>
  <si>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</si>
  <si>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</si>
  <si>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</si>
  <si>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</si>
  <si>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</si>
  <si>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</si>
  <si>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</si>
  <si>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</si>
  <si>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</si>
  <si>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</si>
  <si>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</si>
  <si>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</si>
  <si>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</si>
  <si>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</si>
  <si>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</si>
  <si>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</si>
  <si>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</si>
  <si>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</si>
  <si>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</si>
  <si>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</si>
  <si>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</si>
  <si>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</si>
  <si>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</si>
  <si>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</si>
  <si>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</si>
  <si>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</si>
  <si>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</si>
  <si>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</si>
  <si>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</si>
  <si>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</si>
  <si>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</si>
  <si>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</si>
  <si>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</si>
  <si>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</si>
  <si>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</si>
  <si>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</si>
  <si>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</si>
  <si>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</si>
  <si>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</si>
  <si>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</si>
  <si>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</si>
  <si>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</si>
  <si>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</si>
  <si>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</si>
  <si>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</si>
  <si>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</si>
  <si>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</si>
  <si>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</si>
  <si>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</si>
  <si>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</si>
  <si>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</si>
  <si>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</si>
  <si>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</si>
  <si>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</si>
  <si>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</si>
  <si>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</si>
  <si>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</si>
  <si>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</si>
  <si>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</si>
  <si>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</si>
  <si>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</si>
  <si>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</si>
  <si>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</si>
  <si>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</si>
  <si>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</si>
  <si>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</si>
  <si>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</si>
  <si>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</si>
  <si>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</si>
  <si>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</si>
  <si>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</si>
  <si>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</si>
  <si>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</si>
  <si>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</si>
  <si>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</si>
  <si>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</si>
  <si>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</si>
  <si>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</si>
  <si>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</si>
  <si>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</si>
  <si>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</si>
  <si>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</si>
  <si>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</si>
  <si>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</si>
  <si>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</si>
  <si>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</si>
  <si>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</si>
  <si>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</si>
  <si>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</si>
  <si>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</si>
  <si>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</si>
  <si>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</si>
  <si>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</si>
  <si>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</si>
  <si>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</si>
  <si>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</si>
  <si>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</si>
  <si>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</si>
  <si>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</si>
  <si>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</si>
  <si>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</si>
  <si>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</si>
  <si>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</si>
  <si>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</si>
  <si>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</si>
  <si>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</si>
  <si>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</si>
  <si>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</si>
  <si>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</si>
  <si>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</si>
  <si>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</si>
  <si>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</si>
  <si>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</si>
  <si>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</si>
  <si>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</si>
  <si>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</si>
  <si>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</si>
  <si>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</si>
  <si>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</si>
  <si>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</si>
  <si>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</si>
  <si>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</si>
  <si>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</si>
  <si>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</si>
  <si>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</si>
  <si>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</si>
  <si>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</si>
  <si>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</si>
  <si>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</si>
  <si>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</si>
  <si>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</si>
  <si>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</si>
  <si>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</si>
  <si>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</si>
  <si>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</si>
  <si>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</si>
  <si>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</si>
  <si>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</si>
  <si>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</si>
  <si>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</si>
  <si>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</si>
  <si>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</si>
  <si>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</si>
  <si>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</si>
  <si>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</si>
  <si>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</si>
  <si>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</si>
  <si>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</si>
  <si>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</si>
  <si>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</si>
  <si>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</si>
  <si>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</si>
  <si>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</si>
  <si>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</si>
  <si>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</si>
  <si>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</si>
  <si>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</si>
  <si>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</si>
  <si>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</si>
  <si>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</si>
  <si>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</si>
  <si>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</si>
  <si>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</si>
  <si>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</si>
  <si>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</si>
  <si>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</si>
  <si>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</si>
  <si>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</si>
  <si>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</si>
  <si>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</si>
  <si>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</si>
  <si>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</si>
  <si>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</si>
  <si>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</si>
  <si>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</si>
  <si>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</si>
  <si>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</si>
  <si>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</si>
  <si>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</si>
  <si>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</si>
  <si>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</si>
  <si>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</si>
  <si>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</si>
  <si>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</si>
  <si>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</si>
  <si>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</si>
  <si>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</si>
  <si>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</si>
  <si>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</si>
  <si>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</si>
  <si>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</si>
  <si>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</si>
  <si>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</si>
  <si>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</si>
  <si>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</si>
  <si>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</si>
  <si>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</si>
  <si>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</si>
  <si>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</si>
  <si>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</si>
  <si>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</si>
  <si>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</si>
  <si>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</si>
  <si>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</si>
  <si>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</si>
  <si>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</si>
  <si>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</si>
  <si>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</si>
  <si>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</si>
  <si>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</si>
  <si>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</si>
  <si>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</si>
  <si>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</si>
  <si>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</si>
  <si>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</si>
  <si>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</si>
  <si>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</si>
  <si>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</si>
  <si>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</si>
  <si>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</si>
  <si>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</si>
  <si>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</si>
  <si>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</si>
  <si>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</si>
  <si>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</si>
  <si>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</si>
  <si>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</si>
  <si>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</si>
  <si>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</si>
  <si>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</si>
  <si>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</si>
  <si>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</si>
  <si>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</si>
  <si>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</si>
  <si>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</si>
  <si>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</si>
  <si>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</si>
  <si>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</si>
  <si>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</si>
  <si>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</si>
  <si>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</si>
  <si>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</si>
  <si>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</si>
  <si>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</si>
  <si>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</si>
  <si>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</si>
  <si>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</si>
  <si>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</si>
  <si>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</si>
  <si>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</si>
  <si>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</si>
  <si>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</si>
  <si>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</si>
  <si>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</si>
  <si>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</si>
  <si>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</si>
  <si>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</si>
  <si>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</si>
  <si>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</si>
  <si>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</si>
  <si>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</si>
  <si>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</si>
  <si>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</si>
  <si>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</si>
  <si>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</si>
  <si>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</si>
  <si>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</si>
  <si>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</si>
  <si>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</si>
  <si>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</si>
  <si>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</si>
  <si>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</si>
  <si>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</si>
  <si>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</si>
  <si>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</si>
  <si>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</si>
  <si>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</si>
  <si>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</si>
  <si>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</si>
  <si>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</si>
  <si>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</si>
  <si>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</si>
  <si>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</si>
  <si>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</si>
  <si>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</si>
  <si>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</si>
  <si>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</si>
  <si>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</si>
  <si>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</si>
  <si>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</si>
  <si>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</si>
  <si>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</si>
  <si>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</si>
  <si>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</si>
  <si>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</si>
  <si>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</si>
  <si>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</si>
  <si>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</si>
  <si>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</si>
  <si>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</si>
  <si>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</si>
  <si>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</si>
  <si>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</si>
  <si>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</si>
  <si>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</si>
  <si>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</si>
  <si>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</si>
  <si>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</si>
  <si>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</si>
  <si>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</si>
  <si>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</si>
  <si>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</si>
  <si>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</si>
  <si>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</si>
  <si>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</si>
  <si>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</si>
  <si>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</si>
  <si>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</si>
  <si>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</si>
  <si>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</si>
  <si>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</si>
  <si>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</si>
  <si>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</si>
  <si>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</si>
  <si>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</si>
  <si>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</si>
  <si>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</si>
  <si>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</si>
  <si>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</si>
  <si>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</si>
  <si>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</si>
  <si>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</si>
  <si>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</si>
  <si>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</si>
  <si>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</si>
  <si>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</si>
  <si>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</si>
  <si>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</si>
  <si>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</si>
  <si>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</si>
  <si>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</si>
  <si>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</si>
  <si>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</si>
  <si>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</si>
  <si>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</si>
  <si>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</si>
  <si>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</si>
  <si>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</si>
  <si>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</si>
  <si>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</si>
  <si>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</si>
  <si>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</si>
  <si>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</si>
  <si>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</si>
  <si>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</si>
  <si>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</si>
  <si>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</si>
  <si>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</si>
  <si>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</si>
  <si>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</si>
  <si>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</si>
  <si>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</si>
  <si>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</si>
  <si>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</si>
  <si>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</si>
  <si>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</si>
  <si>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</si>
  <si>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</si>
  <si>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</si>
  <si>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</si>
  <si>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</si>
  <si>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</si>
  <si>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</si>
  <si>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</si>
  <si>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</si>
  <si>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</si>
  <si>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</si>
  <si>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</si>
  <si>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</si>
  <si>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</si>
  <si>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</si>
  <si>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</si>
  <si>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</si>
  <si>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</si>
  <si>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</si>
  <si>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</si>
  <si>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</si>
  <si>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</si>
  <si>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</si>
  <si>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</si>
  <si>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</si>
  <si>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</si>
  <si>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</si>
  <si>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</si>
  <si>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</si>
  <si>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</si>
  <si>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</si>
  <si>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</si>
  <si>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</si>
  <si>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</si>
  <si>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</si>
  <si>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</si>
  <si>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</si>
  <si>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</si>
  <si>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</si>
  <si>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</si>
  <si>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</si>
  <si>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</si>
  <si>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</si>
  <si>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</si>
  <si>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</si>
  <si>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</si>
  <si>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</si>
  <si>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</si>
  <si>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</si>
  <si>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</si>
  <si>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</si>
  <si>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</si>
  <si>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</si>
  <si>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</si>
  <si>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</si>
  <si>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</si>
  <si>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</si>
  <si>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</si>
  <si>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</si>
  <si>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</si>
  <si>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</si>
  <si>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</si>
  <si>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</si>
  <si>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</si>
  <si>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</si>
  <si>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</si>
  <si>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</si>
  <si>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</si>
  <si>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</si>
  <si>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</si>
  <si>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</si>
  <si>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</si>
  <si>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</si>
  <si>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</si>
  <si>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</si>
  <si>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</si>
  <si>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</si>
  <si>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</si>
  <si>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</si>
  <si>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</si>
  <si>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</si>
  <si>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</si>
  <si>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</si>
  <si>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</si>
  <si>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</si>
  <si>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</si>
  <si>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</si>
  <si>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</si>
  <si>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</si>
  <si>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</si>
  <si>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</si>
  <si>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</si>
  <si>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</si>
  <si>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</si>
  <si>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</si>
  <si>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</si>
  <si>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</si>
  <si>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</si>
  <si>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</si>
  <si>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</si>
  <si>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</si>
  <si>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</si>
  <si>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</si>
  <si>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</si>
  <si>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</si>
  <si>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</si>
  <si>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</si>
  <si>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</si>
  <si>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</si>
  <si>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</si>
  <si>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</si>
  <si>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</si>
  <si>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</si>
  <si>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</si>
  <si>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</si>
  <si>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</si>
  <si>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</si>
  <si>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</si>
  <si>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</si>
  <si>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</si>
  <si>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</si>
  <si>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</si>
  <si>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</si>
  <si>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</si>
  <si>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</si>
  <si>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</si>
  <si>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</si>
  <si>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</si>
  <si>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</si>
  <si>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</si>
  <si>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</si>
  <si>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</si>
  <si>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</si>
  <si>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</si>
  <si>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</si>
  <si>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</si>
  <si>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</si>
  <si>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</si>
  <si>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</si>
  <si>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</si>
  <si>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</si>
  <si>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</si>
  <si>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</si>
  <si>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</si>
  <si>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</si>
  <si>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</si>
  <si>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</si>
  <si>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</si>
  <si>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</si>
  <si>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</si>
  <si>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</si>
  <si>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</si>
  <si>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</si>
  <si>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</si>
  <si>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</si>
  <si>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</si>
  <si>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</si>
  <si>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</si>
  <si>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</si>
  <si>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</si>
  <si>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</si>
  <si>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</si>
  <si>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</si>
  <si>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</si>
  <si>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</si>
  <si>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</si>
  <si>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</si>
  <si>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</si>
  <si>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</si>
  <si>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</si>
  <si>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</si>
  <si>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</si>
  <si>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</si>
  <si>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</si>
  <si>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</si>
  <si>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</si>
  <si>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</si>
  <si>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</si>
  <si>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</si>
  <si>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</si>
  <si>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</si>
  <si>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</si>
  <si>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</si>
  <si>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</si>
  <si>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</si>
  <si>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</si>
  <si>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</si>
  <si>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</si>
  <si>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</si>
  <si>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</si>
  <si>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</si>
  <si>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</si>
  <si>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</si>
  <si>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</si>
  <si>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</si>
  <si>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</si>
  <si>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</si>
  <si>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</si>
  <si>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</si>
  <si>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</si>
  <si>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</si>
  <si>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</si>
  <si>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</si>
  <si>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</si>
  <si>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</si>
  <si>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</si>
  <si>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</si>
  <si>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</si>
  <si>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</si>
  <si>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</si>
  <si>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</si>
  <si>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</si>
  <si>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</si>
  <si>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</si>
  <si>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</si>
  <si>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</si>
  <si>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</si>
  <si>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</si>
  <si>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</si>
  <si>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</si>
  <si>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</si>
  <si>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</si>
  <si>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</si>
  <si>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</si>
  <si>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</si>
  <si>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</si>
  <si>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</si>
  <si>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</si>
  <si>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</si>
  <si>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</si>
  <si>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</si>
  <si>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</si>
  <si>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</si>
  <si>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</si>
  <si>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</si>
  <si>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</si>
  <si>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</si>
  <si>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</si>
  <si>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</si>
  <si>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</si>
  <si>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</si>
  <si>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</si>
  <si>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</si>
  <si>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</si>
  <si>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</si>
  <si>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</si>
  <si>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</si>
  <si>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</si>
  <si>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</si>
  <si>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</si>
  <si>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</si>
  <si>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</si>
  <si>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</si>
  <si>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</si>
  <si>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</si>
  <si>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</si>
  <si>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</si>
  <si>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</si>
  <si>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</si>
  <si>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</si>
  <si>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</si>
  <si>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</si>
  <si>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</si>
  <si>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</si>
  <si>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</si>
  <si>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</si>
  <si>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</si>
  <si>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</si>
  <si>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</si>
  <si>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</si>
  <si>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</si>
  <si>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</si>
  <si>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</si>
  <si>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</si>
  <si>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</si>
  <si>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</si>
  <si>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</si>
  <si>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</si>
  <si>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</si>
  <si>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</si>
  <si>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</si>
  <si>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</si>
  <si>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</si>
  <si>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</si>
  <si>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</si>
  <si>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</si>
  <si>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</si>
  <si>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</si>
  <si>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</si>
  <si>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</si>
  <si>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</si>
  <si>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</si>
  <si>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</si>
  <si>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</si>
  <si>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</si>
  <si>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</si>
  <si>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</si>
  <si>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</si>
  <si>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</si>
  <si>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</si>
  <si>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</si>
  <si>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</si>
  <si>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</si>
  <si>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</si>
  <si>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</si>
  <si>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</si>
  <si>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</si>
  <si>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</si>
  <si>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</si>
  <si>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</si>
  <si>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</si>
  <si>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</si>
  <si>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</si>
  <si>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</si>
  <si>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</si>
  <si>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</si>
  <si>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</si>
  <si>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</si>
  <si>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</si>
  <si>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</si>
  <si>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</si>
  <si>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</si>
  <si>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</si>
  <si>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</si>
  <si>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</si>
  <si>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</si>
  <si>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</si>
  <si>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</si>
  <si>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</si>
  <si>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</si>
  <si>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</si>
  <si>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</si>
  <si>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</si>
  <si>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</si>
  <si>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</si>
  <si>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</si>
  <si>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</si>
  <si>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</si>
  <si>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</si>
  <si>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</si>
  <si>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</si>
  <si>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</si>
  <si>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</si>
  <si>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</si>
  <si>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</si>
  <si>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</si>
  <si>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</si>
  <si>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</si>
  <si>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</si>
  <si>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</si>
  <si>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</si>
  <si>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</si>
  <si>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</si>
  <si>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</si>
  <si>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</si>
  <si>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</si>
  <si>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</si>
  <si>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</si>
  <si>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</si>
  <si>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</si>
  <si>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</si>
  <si>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</si>
  <si>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</si>
  <si>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</si>
  <si>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</si>
  <si>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</si>
  <si>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</si>
  <si>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</si>
  <si>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</si>
  <si>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</si>
  <si>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</si>
  <si>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</si>
  <si>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</si>
  <si>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</si>
  <si>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</si>
  <si>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</si>
  <si>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</si>
  <si>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</si>
  <si>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</si>
  <si>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</si>
  <si>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</si>
  <si>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</si>
  <si>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</si>
  <si>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</si>
  <si>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</si>
  <si>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</si>
  <si>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</si>
  <si>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</si>
  <si>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</si>
  <si>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</si>
  <si>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</si>
  <si>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</si>
  <si>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</si>
  <si>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</si>
  <si>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</si>
  <si>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</si>
  <si>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</si>
  <si>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</si>
  <si>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</si>
  <si>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</si>
  <si>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</si>
  <si>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</si>
  <si>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</si>
  <si>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</si>
  <si>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</si>
  <si>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</si>
  <si>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</si>
  <si>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</si>
  <si>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</si>
  <si>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</si>
  <si>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</si>
  <si>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</si>
  <si>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</si>
  <si>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</si>
  <si>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</si>
  <si>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</si>
  <si>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</si>
  <si>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</si>
  <si>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</si>
  <si>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</si>
  <si>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</si>
  <si>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</si>
  <si>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</si>
  <si>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</si>
  <si>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</si>
  <si>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</si>
  <si>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</si>
  <si>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</si>
  <si>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</si>
  <si>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</si>
  <si>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</si>
  <si>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</si>
  <si>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</si>
  <si>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</si>
  <si>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</si>
  <si>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</si>
  <si>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</si>
  <si>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</si>
  <si>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</si>
  <si>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</si>
  <si>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</si>
  <si>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</si>
  <si>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</si>
  <si>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</si>
  <si>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</si>
  <si>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</si>
  <si>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</si>
  <si>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</si>
  <si>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</si>
  <si>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</si>
  <si>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</si>
  <si>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</si>
  <si>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</si>
  <si>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</si>
  <si>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</si>
  <si>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</si>
  <si>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</si>
  <si>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</si>
  <si>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</si>
  <si>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</si>
  <si>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</si>
  <si>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</si>
  <si>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</si>
  <si>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</si>
  <si>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</si>
  <si>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</si>
  <si>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</si>
  <si>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</si>
  <si>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</si>
  <si>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</si>
  <si>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</si>
  <si>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</si>
  <si>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</si>
  <si>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</si>
  <si>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</si>
  <si>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</si>
  <si>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</si>
  <si>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</si>
  <si>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</si>
  <si>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</si>
  <si>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</si>
  <si>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</si>
  <si>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</si>
  <si>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</si>
  <si>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</si>
  <si>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</si>
  <si>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</si>
  <si>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</si>
  <si>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</si>
  <si>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</si>
  <si>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</si>
  <si>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</si>
  <si>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</si>
  <si>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</si>
  <si>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</si>
  <si>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</si>
  <si>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</si>
  <si>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</si>
  <si>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</si>
  <si>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</si>
  <si>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</si>
  <si>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</si>
  <si>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</si>
  <si>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</si>
  <si>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</si>
  <si>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</si>
  <si>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</si>
  <si>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</si>
  <si>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</si>
  <si>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</si>
  <si>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</si>
  <si>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</si>
  <si>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</si>
  <si>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</si>
  <si>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</si>
  <si>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</si>
  <si>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</si>
  <si>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</si>
  <si>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</si>
  <si>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</si>
  <si>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</si>
  <si>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</si>
  <si>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</si>
  <si>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</si>
  <si>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</si>
  <si>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</si>
  <si>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</si>
  <si>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</si>
  <si>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</si>
  <si>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</si>
  <si>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</si>
  <si>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</si>
  <si>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</si>
  <si>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</si>
  <si>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</si>
  <si>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</si>
  <si>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</si>
  <si>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</si>
  <si>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</si>
  <si>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</si>
  <si>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</si>
  <si>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</si>
  <si>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</si>
  <si>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</si>
  <si>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</si>
  <si>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</si>
  <si>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</si>
  <si>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</si>
  <si>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</si>
  <si>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</si>
  <si>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</si>
  <si>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</si>
  <si>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</si>
  <si>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</si>
  <si>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</si>
  <si>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</si>
  <si>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</si>
  <si>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</si>
  <si>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</si>
  <si>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</si>
  <si>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</si>
  <si>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</si>
  <si>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</si>
  <si>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</si>
  <si>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</si>
  <si>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</si>
  <si>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</si>
  <si>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</si>
  <si>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</si>
  <si>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</si>
  <si>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</si>
  <si>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</si>
  <si>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</si>
  <si>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</si>
  <si>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</si>
  <si>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</si>
  <si>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</si>
  <si>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</si>
  <si>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</si>
  <si>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</si>
  <si>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</si>
  <si>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</si>
  <si>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</si>
  <si>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</si>
  <si>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</si>
  <si>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</si>
  <si>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</si>
  <si>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</si>
  <si>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</si>
  <si>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</si>
  <si>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</si>
  <si>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</si>
  <si>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</si>
  <si>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</si>
  <si>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</si>
  <si>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</si>
  <si>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</si>
  <si>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</si>
  <si>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</si>
  <si>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</si>
  <si>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</si>
  <si>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</si>
  <si>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</si>
  <si>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</si>
  <si>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</si>
  <si>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</si>
  <si>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</si>
  <si>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</si>
  <si>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</si>
  <si>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</si>
  <si>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</si>
  <si>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</si>
  <si>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</si>
  <si>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</si>
  <si>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</si>
  <si>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</si>
  <si>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</si>
  <si>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</si>
  <si>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</si>
  <si>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</si>
  <si>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</si>
  <si>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</si>
  <si>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</si>
  <si>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</si>
  <si>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</si>
  <si>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</si>
  <si>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</si>
  <si>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</si>
  <si>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</si>
  <si>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</si>
  <si>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</si>
  <si>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</si>
  <si>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</si>
  <si>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</si>
  <si>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</si>
  <si>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</si>
  <si>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</si>
  <si>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</si>
  <si>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</si>
  <si>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</si>
  <si>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</si>
  <si>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</si>
  <si>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</si>
  <si>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</si>
  <si>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</si>
  <si>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</si>
  <si>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</si>
  <si>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</si>
  <si>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</si>
  <si>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</si>
  <si>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</si>
  <si>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</si>
  <si>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</si>
  <si>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</si>
  <si>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</si>
  <si>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</si>
  <si>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</si>
  <si>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</si>
  <si>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</si>
  <si>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</si>
  <si>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</si>
  <si>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</si>
  <si>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</si>
  <si>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</si>
  <si>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</si>
  <si>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</si>
  <si>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</si>
  <si>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</si>
  <si>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</si>
  <si>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</si>
  <si>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</si>
  <si>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</si>
  <si>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</si>
  <si>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</si>
  <si>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</si>
  <si>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</si>
  <si>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</si>
  <si>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</si>
  <si>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</si>
  <si>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</si>
  <si>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</si>
  <si>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</si>
  <si>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</si>
  <si>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</si>
  <si>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</si>
  <si>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</si>
  <si>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</si>
  <si>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</si>
  <si>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</si>
  <si>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</si>
  <si>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</si>
  <si>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</si>
  <si>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</si>
  <si>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</si>
  <si>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</si>
  <si>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</si>
  <si>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</si>
  <si>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</si>
  <si>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</si>
  <si>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</si>
  <si>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</si>
  <si>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</si>
  <si>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</si>
  <si>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</si>
  <si>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</si>
  <si>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</si>
  <si>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</si>
  <si>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</si>
  <si>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</si>
  <si>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</si>
  <si>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</si>
  <si>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</si>
  <si>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</si>
  <si>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</si>
  <si>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</si>
  <si>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</si>
  <si>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</si>
  <si>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</si>
  <si>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</si>
  <si>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</si>
  <si>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</si>
  <si>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</si>
  <si>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</si>
  <si>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</si>
  <si>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</si>
  <si>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</si>
  <si>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</si>
  <si>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</si>
  <si>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</si>
  <si>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</si>
  <si>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</si>
  <si>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</si>
  <si>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</si>
  <si>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</si>
  <si>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</si>
  <si>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</si>
  <si>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</si>
  <si>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</si>
  <si>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</si>
  <si>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</si>
  <si>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</si>
  <si>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</si>
  <si>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</si>
  <si>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</si>
  <si>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</si>
  <si>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</si>
  <si>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</si>
  <si>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</si>
  <si>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</si>
  <si>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</si>
  <si>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</si>
  <si>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</si>
  <si>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</si>
  <si>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</si>
  <si>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</si>
  <si>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</si>
  <si>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</si>
  <si>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</si>
  <si>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</si>
  <si>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</si>
  <si>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</si>
  <si>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</si>
  <si>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</si>
  <si>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</si>
  <si>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</si>
  <si>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</si>
  <si>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</si>
  <si>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</si>
  <si>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</si>
  <si>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</si>
  <si>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</si>
  <si>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</si>
  <si>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</si>
  <si>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</si>
  <si>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</si>
  <si>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</si>
  <si>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</si>
  <si>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</si>
  <si>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</si>
  <si>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</si>
  <si>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</si>
  <si>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</si>
  <si>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</si>
  <si>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</si>
  <si>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</si>
  <si>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</si>
  <si>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</si>
  <si>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</si>
  <si>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</si>
  <si>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</si>
  <si>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</si>
  <si>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</si>
  <si>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</si>
  <si>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</si>
  <si>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</si>
  <si>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</si>
  <si>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</si>
  <si>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</si>
  <si>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</si>
  <si>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</si>
  <si>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</si>
  <si>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</si>
  <si>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</si>
  <si>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</si>
  <si>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</si>
  <si>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</si>
  <si>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</si>
  <si>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</si>
  <si>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</si>
  <si>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</si>
  <si>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</si>
  <si>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</si>
  <si>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</si>
  <si>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</si>
  <si>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</si>
  <si>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</si>
  <si>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</si>
  <si>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</si>
  <si>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</si>
  <si>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</si>
  <si>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</si>
  <si>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</si>
  <si>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</si>
  <si>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</si>
  <si>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</si>
  <si>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</si>
  <si>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</si>
  <si>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</si>
  <si>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</si>
  <si>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</si>
  <si>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</si>
  <si>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</si>
  <si>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</si>
  <si>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</si>
  <si>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</si>
  <si>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</si>
  <si>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</si>
  <si>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</si>
  <si>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</si>
  <si>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</si>
  <si>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</si>
  <si>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</si>
  <si>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</si>
  <si>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</si>
  <si>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</si>
  <si>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</si>
  <si>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</si>
  <si>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</si>
  <si>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</si>
  <si>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</si>
  <si>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</si>
  <si>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</si>
  <si>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</si>
  <si>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</si>
  <si>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</si>
  <si>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</si>
  <si>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</si>
  <si>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</si>
  <si>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</si>
  <si>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</si>
  <si>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</si>
  <si>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</si>
  <si>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</si>
  <si>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</si>
  <si>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</si>
  <si>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</si>
  <si>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</si>
  <si>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</si>
  <si>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</si>
  <si>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</si>
  <si>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</si>
  <si>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</si>
  <si>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</si>
  <si>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</si>
  <si>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</si>
  <si>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</si>
  <si>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</si>
  <si>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</si>
  <si>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</si>
  <si>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</si>
  <si>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</si>
  <si>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</si>
  <si>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</si>
  <si>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</si>
  <si>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</si>
  <si>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</si>
  <si>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</si>
  <si>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</si>
  <si>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</si>
  <si>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</si>
  <si>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</si>
  <si>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</si>
  <si>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</si>
  <si>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</si>
  <si>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</si>
  <si>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</si>
  <si>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</si>
  <si>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</si>
  <si>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</si>
  <si>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</si>
  <si>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</si>
  <si>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</si>
  <si>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</si>
  <si>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</si>
  <si>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</si>
  <si>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</si>
  <si>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</si>
  <si>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</si>
  <si>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</si>
  <si>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</si>
  <si>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</si>
  <si>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</si>
  <si>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</si>
  <si>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</si>
  <si>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</si>
  <si>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</si>
  <si>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</si>
  <si>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</si>
  <si>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</si>
  <si>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</si>
  <si>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</si>
  <si>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</si>
  <si>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</si>
  <si>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</si>
  <si>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</si>
  <si>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</si>
  <si>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</si>
  <si>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</si>
  <si>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</si>
  <si>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</si>
  <si>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</si>
  <si>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</si>
  <si>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</si>
  <si>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</si>
  <si>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</si>
  <si>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</si>
  <si>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</si>
  <si>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</si>
  <si>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</si>
  <si>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</si>
  <si>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</si>
  <si>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</si>
  <si>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</si>
  <si>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</si>
  <si>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</si>
  <si>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</si>
  <si>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</si>
  <si>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</si>
  <si>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</si>
  <si>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</si>
  <si>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</si>
  <si>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</si>
  <si>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</si>
  <si>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</si>
  <si>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</si>
  <si>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</si>
  <si>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</si>
  <si>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</si>
  <si>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</si>
  <si>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</si>
  <si>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</si>
  <si>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</si>
  <si>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</si>
  <si>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</si>
  <si>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</si>
  <si>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</si>
  <si>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</si>
  <si>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</si>
  <si>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</si>
  <si>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</si>
  <si>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</si>
  <si>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</si>
  <si>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</si>
  <si>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</si>
  <si>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</si>
  <si>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</si>
  <si>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</si>
  <si>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</si>
  <si>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</si>
  <si>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</si>
  <si>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</si>
  <si>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</si>
  <si>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</si>
  <si>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</si>
  <si>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</si>
  <si>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</si>
  <si>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</si>
  <si>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</si>
  <si>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</si>
  <si>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</si>
  <si>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</si>
  <si>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</si>
  <si>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</si>
  <si>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</si>
  <si>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</si>
  <si>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</si>
  <si>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</si>
  <si>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</si>
  <si>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</si>
  <si>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</si>
  <si>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</si>
  <si>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</si>
  <si>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</si>
  <si>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</si>
  <si>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</si>
  <si>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</si>
  <si>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</si>
  <si>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</si>
  <si>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</si>
  <si>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</si>
  <si>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</si>
  <si>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</si>
  <si>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</si>
  <si>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</si>
  <si>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</si>
  <si>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</si>
  <si>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</si>
  <si>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</si>
  <si>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</si>
  <si>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</si>
  <si>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</si>
  <si>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</si>
  <si>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</si>
  <si>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</si>
  <si>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</si>
  <si>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</si>
  <si>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</si>
  <si>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</si>
  <si>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</si>
  <si>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</si>
  <si>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</si>
  <si>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</si>
  <si>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</si>
  <si>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</si>
  <si>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</si>
  <si>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</si>
  <si>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</si>
  <si>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</si>
  <si>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</si>
  <si>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</si>
  <si>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</si>
  <si>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</si>
  <si>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</si>
  <si>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</si>
  <si>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</si>
  <si>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</si>
  <si>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</si>
  <si>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</si>
  <si>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</si>
  <si>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</si>
  <si>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</si>
  <si>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</si>
  <si>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</si>
  <si>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</si>
  <si>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</si>
  <si>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</si>
  <si>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</si>
  <si>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</si>
  <si>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</si>
  <si>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</si>
  <si>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</si>
  <si>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</si>
  <si>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</si>
  <si>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</si>
  <si>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</si>
  <si>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</si>
  <si>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</si>
  <si>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</si>
  <si>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</si>
  <si>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</si>
  <si>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</si>
  <si>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</si>
  <si>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</si>
  <si>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</si>
  <si>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</si>
  <si>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</si>
  <si>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</si>
  <si>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</si>
  <si>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</si>
  <si>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</si>
  <si>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</si>
  <si>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</si>
  <si>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</si>
  <si>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</si>
  <si>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</si>
  <si>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</si>
  <si>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</si>
  <si>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</si>
  <si>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</si>
  <si>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</si>
  <si>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</si>
  <si>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</si>
  <si>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</si>
  <si>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</si>
  <si>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</si>
  <si>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</si>
  <si>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</si>
  <si>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</si>
  <si>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</si>
  <si>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</si>
  <si>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</si>
  <si>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</si>
  <si>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</si>
  <si>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</si>
  <si>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</si>
  <si>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</si>
  <si>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</si>
  <si>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</si>
  <si>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</si>
  <si>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</si>
  <si>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</si>
  <si>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</si>
  <si>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</si>
  <si>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</si>
  <si>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</si>
  <si>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</si>
  <si>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</si>
  <si>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</si>
  <si>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</si>
  <si>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</si>
  <si>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</si>
  <si>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</si>
  <si>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</si>
  <si>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</si>
  <si>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</si>
  <si>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</si>
  <si>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</si>
  <si>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</si>
  <si>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</si>
  <si>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</si>
  <si>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</si>
  <si>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</si>
  <si>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</si>
  <si>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</si>
  <si>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</si>
  <si>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</si>
  <si>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</si>
  <si>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</si>
  <si>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</si>
  <si>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</si>
  <si>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</si>
  <si>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</si>
  <si>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</si>
  <si>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</si>
  <si>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</si>
  <si>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</si>
  <si>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</si>
  <si>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</si>
  <si>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</si>
  <si>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</si>
  <si>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</si>
  <si>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</si>
  <si>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</si>
  <si>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</si>
  <si>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</si>
  <si>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</si>
  <si>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</si>
  <si>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</si>
  <si>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</si>
  <si>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</si>
  <si>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</si>
  <si>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</si>
  <si>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</si>
  <si>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</si>
  <si>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</si>
  <si>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</si>
  <si>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</si>
  <si>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</si>
  <si>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</si>
  <si>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</si>
  <si>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</si>
  <si>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</si>
  <si>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</si>
  <si>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</si>
  <si>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</si>
  <si>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</si>
  <si>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</si>
  <si>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</si>
  <si>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</si>
  <si>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</si>
  <si>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</si>
  <si>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</si>
  <si>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</si>
  <si>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</si>
  <si>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</si>
  <si>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</si>
  <si>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</si>
  <si>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</si>
  <si>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</si>
  <si>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</si>
  <si>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</si>
  <si>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</si>
  <si>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</si>
  <si>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</si>
  <si>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</si>
  <si>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</si>
  <si>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</si>
  <si>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</si>
  <si>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</si>
  <si>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</si>
  <si>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</si>
  <si>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</si>
  <si>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</si>
  <si>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</si>
  <si>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</si>
  <si>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</si>
  <si>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</si>
  <si>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</si>
  <si>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</si>
  <si>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</si>
  <si>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</si>
  <si>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</si>
  <si>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</si>
  <si>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</si>
  <si>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</si>
  <si>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</si>
  <si>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</si>
  <si>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</si>
  <si>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</si>
  <si>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</si>
  <si>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</si>
  <si>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</si>
  <si>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</si>
  <si>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</si>
  <si>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</si>
  <si>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</si>
  <si>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</si>
  <si>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</si>
  <si>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</si>
  <si>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</si>
  <si>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</si>
  <si>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</si>
  <si>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</si>
  <si>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</si>
  <si>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</si>
  <si>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</si>
  <si>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</si>
  <si>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</si>
  <si>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</si>
  <si>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</si>
  <si>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</si>
  <si>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</si>
  <si>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</si>
  <si>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</si>
  <si>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</si>
  <si>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</si>
  <si>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</si>
  <si>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</si>
  <si>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</si>
  <si>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</si>
  <si>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</si>
  <si>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</si>
  <si>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</si>
  <si>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</si>
  <si>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</si>
  <si>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</si>
  <si>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</si>
  <si>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</si>
  <si>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</si>
  <si>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</si>
  <si>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</si>
  <si>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</si>
  <si>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</si>
  <si>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</si>
  <si>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</si>
  <si>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</si>
  <si>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</si>
  <si>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</si>
  <si>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</si>
  <si>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</si>
  <si>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</si>
  <si>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</si>
  <si>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</si>
  <si>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</si>
  <si>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</si>
  <si>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</si>
  <si>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</si>
  <si>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</si>
  <si>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</si>
  <si>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</si>
  <si>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</si>
  <si>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</si>
  <si>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</si>
  <si>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</si>
  <si>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</si>
  <si>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</si>
  <si>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</si>
  <si>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</si>
  <si>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</si>
  <si>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</si>
  <si>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</si>
  <si>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</si>
  <si>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</si>
  <si>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</si>
  <si>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</si>
  <si>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</si>
  <si>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</si>
  <si>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</si>
  <si>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</si>
  <si>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</si>
  <si>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</si>
  <si>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</si>
  <si>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</si>
  <si>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</si>
  <si>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</si>
  <si>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</si>
  <si>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</si>
  <si>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</si>
  <si>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</si>
  <si>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</si>
  <si>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</si>
  <si>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</si>
  <si>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</si>
  <si>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</si>
  <si>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</si>
  <si>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</si>
  <si>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</si>
  <si>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</si>
  <si>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</si>
  <si>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</si>
  <si>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</si>
  <si>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</si>
  <si>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</si>
  <si>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</si>
  <si>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</si>
  <si>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</si>
  <si>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</si>
  <si>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</si>
  <si>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</si>
  <si>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</si>
  <si>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</si>
  <si>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</si>
  <si>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</si>
  <si>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</si>
  <si>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</si>
  <si>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</si>
  <si>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</si>
  <si>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</si>
  <si>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</si>
  <si>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</si>
  <si>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</si>
  <si>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</si>
  <si>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</si>
  <si>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</si>
  <si>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</si>
  <si>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</si>
  <si>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</si>
  <si>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</si>
  <si>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</si>
  <si>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</si>
  <si>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</si>
  <si>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</si>
  <si>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</si>
  <si>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</si>
  <si>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</si>
  <si>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</si>
  <si>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</si>
  <si>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</si>
  <si>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</si>
  <si>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</si>
  <si>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</si>
  <si>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</si>
  <si>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</si>
  <si>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</si>
  <si>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</si>
  <si>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</si>
  <si>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</si>
  <si>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</si>
  <si>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</si>
  <si>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</si>
  <si>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</si>
  <si>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</si>
  <si>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</si>
  <si>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</si>
  <si>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</si>
  <si>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</si>
  <si>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</si>
  <si>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</si>
  <si>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</si>
  <si>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</si>
  <si>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</si>
  <si>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</si>
  <si>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</si>
  <si>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</si>
  <si>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</si>
  <si>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</si>
  <si>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</si>
  <si>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</si>
  <si>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</si>
  <si>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</si>
  <si>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</si>
  <si>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</si>
  <si>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</si>
  <si>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</si>
  <si>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</si>
  <si>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</si>
  <si>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</si>
  <si>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</si>
  <si>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</si>
  <si>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</si>
  <si>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</si>
  <si>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</si>
  <si>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</si>
  <si>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</si>
  <si>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</si>
  <si>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</si>
  <si>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</si>
  <si>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</si>
  <si>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</si>
  <si>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</si>
  <si>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</si>
  <si>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</si>
  <si>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</si>
  <si>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</si>
  <si>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</si>
  <si>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</si>
  <si>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</si>
  <si>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</si>
  <si>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</si>
  <si>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</si>
  <si>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</si>
  <si>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</si>
  <si>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</si>
  <si>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</si>
  <si>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</si>
  <si>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</si>
  <si>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</si>
  <si>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</si>
  <si>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</si>
  <si>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</si>
  <si>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</si>
  <si>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</si>
  <si>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</si>
  <si>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</si>
  <si>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</si>
  <si>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</si>
  <si>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</si>
  <si>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</si>
  <si>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</si>
  <si>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</si>
  <si>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</si>
  <si>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</si>
  <si>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</si>
  <si>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</si>
  <si>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</si>
  <si>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</si>
  <si>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</si>
  <si>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</si>
  <si>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</si>
  <si>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</si>
  <si>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</si>
  <si>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</si>
  <si>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</si>
  <si>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</si>
  <si>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</si>
  <si>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</si>
  <si>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</si>
  <si>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</si>
  <si>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</si>
  <si>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</si>
  <si>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</si>
  <si>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</si>
  <si>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</si>
  <si>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</si>
  <si>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</si>
  <si>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</si>
  <si>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</si>
  <si>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</si>
  <si>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</si>
  <si>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</si>
  <si>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</si>
  <si>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</si>
  <si>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</si>
  <si>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</si>
  <si>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</si>
  <si>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</si>
  <si>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</si>
  <si>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</si>
  <si>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</si>
  <si>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</si>
  <si>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</si>
  <si>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</si>
  <si>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</si>
  <si>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</si>
  <si>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</si>
  <si>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</si>
  <si>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</si>
  <si>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</si>
  <si>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</si>
  <si>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</si>
  <si>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</si>
  <si>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</si>
  <si>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</si>
  <si>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</si>
  <si>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</si>
  <si>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</si>
  <si>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</si>
  <si>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</si>
  <si>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</si>
  <si>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</si>
  <si>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</si>
  <si>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</si>
  <si>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</si>
  <si>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</si>
  <si>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</si>
  <si>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</si>
  <si>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</si>
  <si>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</si>
  <si>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</si>
  <si>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</si>
  <si>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</si>
  <si>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</si>
  <si>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</si>
  <si>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</si>
  <si>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</si>
  <si>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</si>
  <si>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</si>
  <si>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</si>
  <si>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</si>
  <si>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</si>
  <si>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</si>
  <si>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</si>
  <si>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</si>
  <si>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</si>
  <si>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</si>
  <si>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</si>
  <si>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</si>
  <si>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</si>
  <si>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</si>
  <si>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</si>
  <si>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</si>
  <si>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</si>
  <si>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</si>
  <si>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</si>
  <si>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</si>
  <si>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</si>
  <si>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</si>
  <si>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</si>
  <si>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</si>
  <si>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</si>
  <si>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</si>
  <si>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</si>
  <si>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</si>
  <si>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</si>
  <si>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</si>
  <si>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</si>
  <si>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</si>
  <si>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</si>
  <si>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</si>
  <si>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</si>
  <si>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</si>
  <si>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</si>
  <si>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</si>
  <si>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</si>
  <si>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</si>
  <si>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</si>
  <si>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</si>
  <si>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</si>
  <si>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</si>
  <si>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</si>
  <si>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</si>
  <si>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</si>
  <si>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</si>
  <si>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</si>
  <si>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</si>
  <si>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</si>
  <si>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</si>
  <si>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</si>
  <si>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</si>
  <si>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</si>
  <si>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</si>
  <si>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</si>
  <si>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</si>
  <si>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</si>
  <si>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</si>
  <si>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</si>
  <si>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</si>
  <si>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</si>
  <si>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</si>
  <si>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</si>
  <si>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</si>
  <si>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</si>
  <si>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</si>
  <si>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</si>
  <si>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</si>
  <si>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</si>
  <si>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</si>
  <si>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</si>
  <si>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</si>
  <si>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</si>
  <si>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</si>
  <si>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</si>
  <si>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</si>
  <si>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</si>
  <si>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</si>
  <si>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</si>
  <si>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</si>
  <si>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</si>
  <si>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</si>
  <si>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</si>
  <si>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</si>
  <si>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</si>
  <si>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</si>
  <si>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</si>
  <si>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</si>
  <si>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</si>
  <si>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</si>
  <si>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</si>
  <si>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</si>
  <si>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</si>
  <si>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</si>
  <si>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</si>
  <si>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</si>
  <si>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</si>
  <si>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</si>
  <si>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</si>
  <si>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</si>
  <si>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</si>
  <si>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</si>
  <si>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</si>
  <si>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</si>
  <si>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</si>
  <si>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</si>
  <si>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</si>
  <si>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</si>
  <si>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</si>
  <si>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</si>
  <si>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</si>
  <si>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</si>
  <si>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</si>
  <si>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</si>
  <si>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</si>
  <si>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</si>
  <si>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</si>
  <si>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</si>
  <si>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</si>
  <si>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</si>
  <si>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</si>
  <si>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</si>
  <si>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</si>
  <si>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</si>
  <si>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</si>
  <si>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</si>
  <si>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</si>
  <si>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</si>
  <si>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</si>
  <si>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</si>
  <si>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</si>
  <si>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</si>
  <si>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</si>
  <si>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</si>
  <si>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</si>
  <si>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</si>
  <si>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</si>
  <si>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</si>
  <si>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</si>
  <si>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</si>
  <si>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</si>
  <si>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</si>
  <si>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</si>
  <si>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</si>
  <si>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</si>
  <si>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</si>
  <si>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</si>
  <si>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</si>
  <si>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</si>
  <si>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</si>
  <si>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</si>
  <si>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</si>
  <si>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</si>
  <si>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</si>
  <si>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</si>
  <si>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</si>
  <si>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</si>
  <si>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</si>
  <si>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</si>
  <si>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</si>
  <si>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</si>
  <si>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</si>
  <si>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</si>
  <si>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</si>
  <si>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</si>
  <si>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</si>
  <si>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</si>
  <si>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</si>
  <si>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</si>
  <si>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</si>
  <si>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</si>
  <si>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</si>
  <si>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</si>
  <si>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</si>
  <si>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</si>
  <si>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</si>
  <si>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</si>
  <si>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</si>
  <si>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</si>
  <si>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</si>
  <si>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</si>
  <si>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</si>
  <si>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</si>
  <si>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</si>
  <si>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</si>
  <si>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</si>
  <si>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</si>
  <si>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</si>
  <si>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</si>
  <si>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</si>
  <si>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</si>
  <si>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</si>
  <si>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</si>
  <si>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</si>
  <si>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</si>
  <si>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</si>
  <si>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</si>
  <si>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</si>
  <si>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</si>
  <si>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</si>
  <si>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</si>
  <si>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</si>
  <si>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</si>
  <si>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</si>
  <si>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</si>
  <si>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</si>
  <si>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</si>
  <si>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</si>
  <si>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</si>
  <si>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</si>
  <si>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</si>
  <si>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</si>
  <si>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</si>
  <si>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</si>
  <si>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</si>
  <si>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</si>
  <si>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</si>
  <si>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</si>
  <si>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</si>
  <si>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</si>
  <si>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</si>
  <si>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</si>
  <si>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</si>
  <si>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</si>
  <si>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</si>
  <si>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</si>
  <si>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</si>
  <si>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</si>
  <si>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</si>
  <si>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</si>
  <si>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</si>
  <si>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</si>
  <si>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</si>
  <si>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</si>
  <si>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</si>
  <si>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</si>
  <si>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</si>
  <si>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</si>
  <si>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</si>
  <si>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</si>
  <si>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</si>
  <si>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</si>
  <si>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</si>
  <si>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</si>
  <si>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</si>
  <si>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</si>
  <si>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</si>
  <si>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</si>
  <si>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</si>
  <si>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</si>
  <si>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</si>
  <si>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</si>
  <si>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</si>
  <si>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</si>
  <si>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</si>
  <si>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</si>
  <si>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</si>
  <si>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</si>
  <si>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</si>
  <si>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</si>
  <si>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</si>
  <si>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</si>
  <si>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</si>
  <si>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</si>
  <si>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</si>
  <si>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</si>
  <si>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</si>
  <si>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</si>
  <si>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</si>
  <si>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</si>
  <si>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</si>
  <si>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</si>
  <si>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</si>
  <si>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</si>
  <si>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</si>
  <si>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</si>
  <si>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</si>
  <si>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</si>
  <si>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</si>
  <si>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</si>
  <si>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</si>
  <si>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</si>
  <si>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</si>
  <si>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</si>
  <si>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</si>
  <si>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</si>
  <si>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</si>
  <si>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</si>
  <si>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</si>
  <si>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</si>
  <si>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</si>
  <si>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</si>
  <si>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</si>
  <si>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</si>
  <si>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</si>
  <si>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</si>
  <si>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</si>
  <si>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</si>
  <si>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</si>
  <si>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</si>
  <si>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</si>
  <si>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</si>
  <si>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</si>
  <si>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</si>
  <si>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</si>
  <si>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</si>
  <si>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</si>
  <si>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</si>
  <si>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</si>
  <si>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</si>
  <si>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</si>
  <si>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</si>
  <si>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</si>
  <si>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</si>
  <si>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</si>
  <si>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</si>
  <si>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</si>
  <si>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</si>
  <si>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</si>
  <si>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</si>
  <si>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</si>
  <si>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</si>
  <si>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</si>
  <si>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</si>
  <si>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</si>
  <si>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</si>
  <si>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</si>
  <si>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</si>
  <si>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</si>
  <si>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</si>
  <si>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</si>
  <si>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</si>
  <si>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</si>
  <si>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</si>
  <si>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</si>
  <si>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</si>
  <si>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</si>
  <si>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</si>
  <si>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</si>
  <si>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</si>
  <si>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</si>
  <si>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</si>
  <si>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</si>
  <si>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</si>
  <si>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</si>
  <si>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</si>
  <si>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</si>
  <si>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</si>
  <si>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</si>
  <si>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</si>
  <si>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</si>
  <si>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</si>
  <si>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</si>
  <si>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</si>
  <si>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</si>
  <si>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</si>
  <si>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</si>
  <si>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</si>
  <si>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</si>
  <si>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</si>
  <si>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</si>
  <si>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</si>
  <si>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</si>
  <si>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</si>
  <si>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</si>
  <si>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</si>
  <si>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</si>
  <si>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</si>
  <si>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</si>
  <si>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</si>
  <si>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</si>
  <si>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</si>
  <si>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</si>
  <si>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</si>
  <si>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</si>
  <si>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</si>
  <si>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</si>
  <si>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</si>
  <si>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</si>
  <si>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</si>
  <si>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</si>
  <si>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</si>
  <si>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</si>
  <si>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</si>
  <si>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</si>
  <si>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</si>
  <si>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</si>
  <si>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</si>
  <si>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</si>
  <si>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</si>
  <si>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</si>
  <si>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</si>
  <si>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</si>
  <si>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</si>
  <si>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</si>
  <si>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</si>
  <si>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</si>
  <si>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</si>
  <si>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</si>
  <si>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</si>
  <si>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</si>
  <si>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</si>
  <si>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</si>
  <si>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</si>
  <si>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</si>
  <si>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</si>
  <si>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</si>
  <si>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</si>
  <si>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</si>
  <si>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</si>
  <si>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</si>
  <si>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</si>
  <si>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</si>
  <si>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</si>
  <si>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</si>
  <si>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</si>
  <si>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</si>
  <si>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</si>
  <si>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</si>
  <si>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</si>
  <si>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</si>
  <si>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</si>
  <si>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</si>
  <si>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</si>
  <si>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</si>
  <si>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</si>
  <si>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</si>
  <si>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</si>
  <si>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</si>
  <si>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</si>
  <si>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</si>
  <si>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</si>
  <si>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</si>
  <si>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</si>
  <si>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</si>
  <si>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</si>
  <si>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</si>
  <si>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</si>
  <si>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</si>
  <si>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</si>
  <si>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</si>
  <si>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</si>
  <si>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</si>
  <si>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</si>
  <si>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</si>
  <si>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</si>
  <si>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</si>
  <si>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</si>
  <si>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</si>
  <si>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</si>
  <si>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</si>
  <si>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</si>
  <si>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</si>
  <si>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</si>
  <si>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</si>
  <si>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</si>
  <si>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</si>
  <si>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</si>
  <si>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</si>
  <si>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</si>
  <si>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</si>
  <si>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</si>
  <si>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</si>
  <si>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</si>
  <si>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</si>
  <si>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</si>
  <si>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</si>
  <si>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</si>
  <si>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</si>
  <si>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</si>
  <si>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</si>
  <si>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</si>
  <si>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</si>
  <si>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</si>
  <si>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</si>
  <si>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</si>
  <si>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</si>
  <si>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</si>
  <si>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</si>
  <si>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</si>
  <si>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</si>
  <si>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</si>
  <si>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</si>
  <si>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</si>
  <si>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</si>
  <si>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</si>
  <si>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</si>
  <si>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</si>
  <si>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</si>
  <si>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</si>
  <si>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</si>
  <si>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</si>
  <si>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</si>
  <si>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</si>
  <si>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</si>
  <si>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</si>
  <si>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</si>
  <si>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</si>
  <si>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</si>
  <si>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</si>
  <si>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</si>
  <si>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</si>
  <si>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</si>
  <si>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</si>
  <si>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</si>
  <si>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</si>
  <si>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</si>
  <si>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</si>
  <si>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</si>
  <si>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</si>
  <si>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</si>
  <si>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</si>
  <si>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</si>
  <si>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</si>
  <si>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</si>
  <si>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</si>
  <si>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</si>
  <si>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</si>
  <si>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</si>
  <si>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</si>
  <si>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</si>
  <si>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</si>
  <si>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</si>
  <si>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</si>
  <si>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</si>
  <si>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</si>
  <si>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</si>
  <si>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</si>
  <si>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</si>
  <si>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</si>
  <si>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</si>
  <si>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</si>
  <si>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</si>
  <si>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</si>
  <si>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</si>
  <si>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</si>
  <si>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</si>
  <si>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</si>
  <si>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</si>
  <si>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</si>
  <si>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</si>
  <si>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</si>
  <si>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</si>
  <si>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</si>
  <si>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</si>
  <si>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</si>
  <si>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</si>
  <si>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</si>
  <si>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</si>
  <si>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</si>
  <si>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</si>
  <si>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</si>
  <si>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</si>
  <si>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</si>
  <si>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</si>
  <si>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</si>
  <si>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</si>
  <si>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</si>
  <si>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</si>
  <si>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</si>
  <si>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</si>
  <si>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</si>
  <si>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</si>
  <si>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</si>
  <si>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</si>
  <si>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</si>
  <si>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</si>
  <si>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</si>
  <si>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</si>
  <si>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</si>
  <si>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</si>
  <si>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</si>
  <si>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</si>
  <si>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</si>
  <si>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</si>
  <si>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</si>
  <si>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</si>
  <si>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</si>
  <si>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</si>
  <si>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</si>
  <si>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</si>
  <si>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</si>
  <si>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</si>
  <si>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</si>
  <si>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</si>
  <si>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</si>
  <si>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</si>
  <si>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</si>
  <si>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</si>
  <si>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</si>
  <si>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</si>
  <si>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</si>
  <si>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</si>
  <si>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</si>
  <si>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</si>
  <si>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</si>
  <si>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</si>
  <si>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</si>
  <si>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</si>
  <si>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</si>
  <si>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</si>
  <si>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</si>
  <si>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</si>
  <si>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</si>
  <si>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</si>
  <si>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</si>
  <si>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</si>
  <si>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</si>
  <si>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</si>
  <si>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</si>
  <si>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</si>
  <si>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</si>
  <si>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</si>
  <si>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</si>
  <si>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</si>
  <si>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</si>
  <si>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</si>
  <si>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</si>
  <si>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</si>
  <si>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</si>
  <si>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</si>
  <si>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</si>
  <si>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</si>
  <si>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</si>
  <si>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</si>
  <si>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</si>
  <si>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</si>
  <si>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</si>
  <si>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</si>
  <si>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</si>
  <si>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</si>
  <si>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</si>
  <si>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</si>
  <si>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</si>
  <si>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</si>
  <si>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</si>
  <si>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</si>
  <si>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</si>
  <si>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</si>
  <si>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</si>
  <si>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</si>
  <si>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</si>
  <si>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</si>
  <si>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</si>
  <si>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</si>
  <si>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</si>
  <si>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</si>
  <si>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</si>
  <si>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</si>
  <si>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</si>
  <si>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</si>
  <si>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</si>
  <si>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</si>
  <si>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</si>
  <si>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</si>
  <si>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</si>
  <si>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</si>
  <si>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</si>
  <si>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</si>
  <si>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</si>
  <si>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</si>
  <si>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</si>
  <si>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</si>
  <si>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</si>
  <si>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</si>
  <si>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</si>
  <si>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</si>
  <si>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</si>
  <si>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</si>
  <si>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</si>
  <si>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</si>
  <si>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</si>
  <si>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</si>
  <si>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</si>
  <si>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</si>
  <si>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</si>
  <si>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</si>
  <si>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</si>
  <si>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</si>
  <si>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</si>
  <si>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</si>
  <si>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</si>
  <si>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</si>
  <si>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</si>
  <si>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</si>
  <si>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</si>
  <si>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</si>
  <si>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</si>
  <si>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</si>
  <si>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</si>
  <si>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</si>
  <si>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</si>
  <si>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</si>
  <si>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</si>
  <si>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</si>
  <si>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</si>
  <si>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</si>
  <si>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</si>
  <si>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</si>
  <si>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</si>
  <si>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</si>
  <si>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</si>
  <si>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</si>
  <si>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</si>
  <si>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</si>
  <si>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</si>
  <si>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</si>
  <si>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</si>
  <si>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</si>
  <si>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</si>
  <si>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</si>
  <si>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</si>
  <si>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</si>
  <si>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</si>
  <si>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</si>
  <si>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</si>
  <si>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</si>
  <si>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</si>
  <si>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</si>
  <si>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</si>
  <si>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</si>
  <si>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</si>
  <si>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</si>
  <si>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</si>
  <si>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</si>
  <si>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</si>
  <si>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</si>
  <si>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</si>
  <si>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</si>
  <si>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</si>
  <si>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</si>
  <si>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</si>
  <si>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</si>
  <si>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</si>
  <si>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</si>
  <si>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</si>
  <si>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</si>
  <si>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</si>
  <si>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</si>
  <si>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</si>
  <si>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</si>
  <si>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</si>
  <si>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</si>
  <si>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</si>
  <si>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</si>
  <si>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</si>
  <si>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</si>
  <si>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</si>
  <si>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</si>
  <si>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</si>
  <si>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</si>
  <si>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</si>
  <si>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</si>
  <si>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</si>
  <si>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</si>
  <si>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</si>
  <si>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</si>
  <si>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</si>
  <si>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</si>
  <si>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</si>
  <si>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</si>
  <si>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</si>
  <si>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</si>
  <si>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</si>
  <si>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</si>
  <si>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</si>
  <si>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</si>
  <si>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</si>
  <si>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</si>
  <si>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</si>
  <si>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</si>
  <si>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</si>
  <si>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</si>
  <si>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</si>
  <si>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</si>
  <si>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</si>
  <si>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</si>
  <si>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</si>
  <si>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</si>
  <si>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</si>
  <si>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</si>
  <si>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</si>
  <si>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</si>
  <si>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</si>
  <si>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</si>
  <si>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</si>
  <si>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</si>
  <si>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</si>
  <si>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</si>
  <si>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</si>
  <si>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</si>
  <si>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</si>
  <si>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</si>
  <si>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</si>
  <si>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</si>
  <si>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</si>
  <si>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</si>
  <si>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</si>
  <si>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</si>
  <si>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</si>
  <si>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</si>
  <si>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</si>
  <si>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</si>
  <si>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</si>
  <si>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</si>
  <si>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</si>
  <si>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</si>
  <si>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</si>
  <si>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</si>
  <si>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</si>
  <si>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</si>
  <si>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</si>
  <si>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</si>
  <si>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</si>
  <si>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</si>
  <si>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</si>
  <si>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</si>
  <si>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</si>
  <si>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</si>
  <si>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</si>
  <si>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</si>
  <si>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</si>
  <si>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</si>
  <si>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</si>
  <si>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</si>
  <si>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</si>
  <si>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</si>
  <si>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</si>
  <si>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</si>
  <si>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</si>
  <si>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</si>
  <si>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</si>
  <si>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</si>
  <si>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</si>
  <si>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</si>
  <si>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</si>
  <si>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</si>
  <si>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</si>
  <si>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</si>
  <si>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</si>
  <si>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</si>
  <si>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</si>
  <si>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</si>
  <si>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</si>
  <si>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</si>
  <si>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</si>
  <si>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</si>
  <si>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</si>
  <si>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</si>
  <si>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</si>
  <si>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</si>
  <si>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</si>
  <si>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</si>
  <si>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</si>
  <si>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</si>
  <si>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</si>
  <si>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</si>
  <si>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</si>
  <si>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</si>
  <si>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</si>
  <si>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</si>
  <si>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</si>
  <si>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</si>
  <si>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</si>
  <si>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</si>
  <si>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</si>
  <si>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</si>
  <si>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</si>
  <si>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</si>
  <si>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</si>
  <si>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</si>
  <si>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</si>
  <si>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</si>
  <si>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</si>
  <si>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</si>
  <si>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</si>
  <si>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</si>
  <si>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</si>
  <si>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</si>
  <si>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</si>
  <si>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</si>
  <si>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</si>
  <si>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</si>
  <si>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</si>
  <si>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</si>
  <si>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</si>
  <si>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</si>
  <si>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</si>
  <si>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</si>
  <si>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</si>
  <si>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</si>
  <si>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</si>
  <si>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</si>
  <si>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</si>
  <si>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</si>
  <si>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</si>
  <si>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</si>
  <si>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</si>
  <si>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</si>
  <si>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</si>
  <si>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</si>
  <si>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</si>
  <si>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</si>
  <si>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</si>
  <si>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</si>
  <si>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</si>
  <si>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</si>
  <si>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</si>
  <si>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</si>
  <si>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</si>
  <si>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</si>
  <si>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</si>
  <si>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</si>
  <si>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</si>
  <si>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</si>
  <si>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</si>
  <si>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</si>
  <si>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</si>
  <si>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</si>
  <si>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</si>
  <si>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</si>
  <si>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</si>
  <si>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</si>
  <si>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</si>
  <si>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</si>
  <si>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</si>
  <si>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</si>
  <si>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</si>
  <si>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</si>
  <si>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</si>
  <si>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</si>
  <si>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</si>
  <si>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</si>
  <si>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</si>
  <si>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</si>
  <si>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</si>
  <si>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</si>
  <si>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</si>
  <si>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</si>
  <si>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</si>
  <si>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</si>
  <si>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</si>
  <si>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</si>
  <si>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</si>
  <si>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</si>
  <si>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</si>
  <si>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</si>
  <si>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</si>
  <si>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</si>
  <si>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</si>
  <si>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</si>
  <si>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</si>
  <si>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</si>
  <si>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</si>
  <si>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</si>
  <si>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</si>
  <si>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</si>
  <si>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</si>
  <si>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</si>
  <si>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</si>
  <si>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</si>
  <si>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</si>
  <si>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</si>
  <si>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</si>
  <si>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</si>
  <si>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</si>
  <si>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</si>
  <si>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</si>
  <si>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</si>
  <si>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</si>
  <si>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</si>
  <si>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</si>
  <si>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</si>
  <si>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</si>
  <si>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</si>
  <si>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</si>
  <si>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</si>
  <si>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</si>
  <si>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</si>
  <si>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</si>
  <si>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</si>
  <si>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</si>
  <si>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</si>
  <si>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</si>
  <si>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</si>
  <si>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</si>
  <si>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</si>
  <si>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</si>
  <si>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</si>
  <si>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</si>
  <si>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</si>
  <si>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</si>
  <si>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</si>
  <si>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</si>
  <si>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</si>
  <si>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</si>
  <si>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</si>
  <si>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</si>
  <si>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</si>
  <si>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</si>
  <si>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</si>
  <si>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</si>
  <si>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</si>
  <si>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</si>
  <si>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</si>
  <si>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</si>
  <si>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</si>
  <si>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</si>
  <si>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</si>
  <si>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</si>
  <si>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</si>
  <si>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</si>
  <si>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</si>
  <si>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</si>
  <si>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</si>
  <si>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</si>
  <si>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</si>
  <si>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</si>
  <si>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</si>
  <si>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</si>
  <si>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</si>
  <si>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</si>
  <si>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</si>
  <si>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</si>
  <si>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</si>
  <si>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</si>
  <si>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</si>
  <si>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</si>
  <si>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</si>
  <si>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</si>
  <si>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</si>
  <si>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</si>
  <si>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</si>
  <si>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</si>
  <si>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</si>
  <si>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</si>
  <si>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</si>
  <si>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</si>
  <si>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</si>
  <si>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</si>
  <si>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</si>
  <si>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</si>
  <si>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</si>
  <si>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</si>
  <si>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</si>
  <si>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</si>
  <si>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</si>
  <si>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</si>
  <si>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</si>
  <si>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</si>
  <si>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</si>
  <si>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</si>
  <si>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</si>
  <si>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</si>
  <si>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</si>
  <si>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</si>
  <si>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</si>
  <si>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</si>
  <si>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</si>
  <si>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</si>
  <si>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</si>
  <si>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</si>
  <si>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</si>
  <si>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</si>
  <si>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</si>
  <si>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</si>
  <si>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</si>
  <si>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</si>
  <si>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</si>
  <si>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</si>
  <si>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PCM-20251119-00000715</t>
  </si>
  <si>
    <t>alredy restored, and down again at 2025-11-19 11:26:42 , EM team already assigned to check need 100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</si>
  <si>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</si>
  <si>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</si>
  <si>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</si>
  <si>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</si>
  <si>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</si>
  <si>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</si>
  <si>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</si>
  <si>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</si>
  <si>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</si>
  <si>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</si>
  <si>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</si>
  <si>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</si>
  <si>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</si>
  <si>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</si>
  <si>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</si>
  <si>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</si>
  <si>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</si>
  <si>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</si>
  <si>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</si>
  <si>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</si>
  <si>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</si>
  <si>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</si>
  <si>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</si>
  <si>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</si>
  <si>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</si>
  <si>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</si>
  <si>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</si>
  <si>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</si>
  <si>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</si>
  <si>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</si>
  <si>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</si>
  <si>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</si>
  <si>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</si>
  <si>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</si>
  <si>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</si>
  <si>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</si>
  <si>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</si>
  <si>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</si>
  <si>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</si>
  <si>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</si>
  <si>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</si>
  <si>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</si>
  <si>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</si>
  <si>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</si>
  <si>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</si>
  <si>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</si>
  <si>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</si>
  <si>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</si>
  <si>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</si>
  <si>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</si>
  <si>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</si>
  <si>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</si>
  <si>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</si>
  <si>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</si>
  <si>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</si>
  <si>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</si>
  <si>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</si>
  <si>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</si>
  <si>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</si>
  <si>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</si>
  <si>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</si>
  <si>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</si>
  <si>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</si>
  <si>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</si>
  <si>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</si>
  <si>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</si>
  <si>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</si>
  <si>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</si>
  <si>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</si>
  <si>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</si>
  <si>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</si>
  <si>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</si>
  <si>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</si>
  <si>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</si>
  <si>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</si>
  <si>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</si>
  <si>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</si>
  <si>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</si>
  <si>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</si>
  <si>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</si>
  <si>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</si>
  <si>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</si>
  <si>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PCM-20251119-00001095</t>
  </si>
  <si>
    <t xml:space="preserve">Restored by PG , 5G down due to load issue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</si>
  <si>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</si>
  <si>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</si>
  <si>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</si>
  <si>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</si>
  <si>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</si>
  <si>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</si>
  <si>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</si>
  <si>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</si>
  <si>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</si>
  <si>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</si>
  <si>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PCM-20251119-00000744</t>
  </si>
  <si>
    <t>team need  50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</si>
</sst>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5" xfId="1" applyNumberFormat="1" applyFont="1" applyFill="1" applyBorder="1" applyAlignment="1">
      <alignment horizontal="center" vertical="center"/>
    </xf>
    <xf numFmtId="0" fontId="33" fillId="7" borderId="1" xfId="1" applyFont="1" applyFill="1" applyBorder="1" applyAlignment="1">
      <alignment horizontal="center" vertical="center"/>
    </xf>
    <xf numFmtId="166" fontId="33" fillId="7" borderId="1" xfId="1" applyNumberFormat="1" applyFont="1" applyFill="1" applyBorder="1" applyAlignment="1">
      <alignment horizontal="center" vertical="center"/>
    </xf>
    <xf numFmtId="165" fontId="33" fillId="7" borderId="1" xfId="1" applyNumberFormat="1" applyFont="1" applyFill="1" applyBorder="1" applyAlignment="1">
      <alignment horizontal="center" vertical="center"/>
    </xf>
    <xf numFmtId="164" fontId="33" fillId="7" borderId="1" xfId="1" applyNumberFormat="1" applyFont="1" applyFill="1" applyBorder="1" applyAlignment="1">
      <alignment horizontal="center" vertical="center"/>
    </xf>
    <xf numFmtId="0" fontId="33" fillId="7" borderId="1" xfId="1" applyFont="1" applyFill="1" applyBorder="1" applyAlignment="1">
      <alignment horizontal="center" vertical="center" wrapText="1"/>
    </xf>
    <xf numFmtId="0" fontId="33" fillId="7" borderId="6"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 totalsRowShown="0" headerRowDxfId="174" dataDxfId="173" headerRowBorderDxfId="171" tableBorderDxfId="172" totalsRowBorderDxfId="170">
  <autoFilter ref="A1:L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7" totalsRowShown="0" headerRowDxfId="157" dataDxfId="156" headerRowBorderDxfId="154" tableBorderDxfId="155" totalsRowBorderDxfId="153">
  <autoFilter ref="A1:CJ18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8" totalsRowShown="0" headerRowDxfId="64" dataDxfId="63" headerRowBorderDxfId="61" tableBorderDxfId="62">
  <autoFilter ref="A1:L97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3" totalsRowShown="0" headerRowDxfId="48" dataDxfId="47" headerRowBorderDxfId="45" tableBorderDxfId="46" totalsRowBorderDxfId="44">
  <autoFilter ref="A1:L49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2" totalsRowShown="0" headerRowDxfId="31" dataDxfId="30" headerRowBorderDxfId="28" tableBorderDxfId="29">
  <autoFilter ref="A1:L16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62" totalsRowShown="0" headerRowDxfId="15" dataDxfId="14" headerRowBorderDxfId="12" tableBorderDxfId="13">
  <autoFilter ref="A1:L6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0"/>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317.59344872685324</v>
      </c>
      <c r="H2" s="76">
        <v>45662.943402777775</v>
      </c>
      <c r="I2" s="59" t="str">
        <f>IFERROR(VLOOKUP(D2,DB!A:F,6,0),"")</f>
        <v>Generator-SG</v>
      </c>
      <c r="J2" s="59" t="str">
        <f>IFERROR(VLOOKUP(D2,DB!A:G,7,0),"")</f>
        <v>Dead</v>
      </c>
      <c r="K2" s="67" t="s">
        <v>39022</v>
      </c>
      <c r="L2" s="65" t="str">
        <f>IFERROR(VLOOKUP(D2,DB!A:I,9,0),"")</f>
        <v>Latis</v>
      </c>
    </row>
    <row r="3" spans="1:15" ht="15" customHeight="1">
      <c r="A3" s="140" t="s">
        <v>39023</v>
      </c>
      <c r="B3" s="141" t="str">
        <f>IFERROR(VLOOKUP(D3,DB!A:K,11,0),"")</f>
        <v>R1</v>
      </c>
      <c r="C3" s="141">
        <v>1</v>
      </c>
      <c r="D3" s="78" t="s">
        <v>21347</v>
      </c>
      <c r="E3" s="142" t="s">
        <v>39021</v>
      </c>
      <c r="F3" s="143">
        <v>45980.450925925928</v>
      </c>
      <c r="G3" s="144">
        <f ca="1">IFERROR(NOW()-F3,"")</f>
        <v>9.0948726850911044E-2</v>
      </c>
      <c r="H3" s="143">
        <v>45980.476875</v>
      </c>
      <c r="I3" s="141" t="str">
        <f>IFERROR(VLOOKUP(D3,DB!A:F,6,0),"")</f>
        <v>SCECO</v>
      </c>
      <c r="J3" s="141" t="str">
        <f>IFERROR(VLOOKUP(D3,DB!A:G,7,0),"")</f>
        <v>Vandalized</v>
      </c>
      <c r="K3" s="145" t="s">
        <v>39024</v>
      </c>
      <c r="L3" s="146" t="str">
        <f>IFERROR(VLOOKUP(D3,DB!A:I,9,0),"")</f>
        <v>Latis</v>
      </c>
    </row>
    <row r="4" spans="1:15" ht="15" customHeight="1">
      <c r="A4" s="140"/>
      <c r="B4" s="141" t="str">
        <f>IFERROR(VLOOKUP(D4,DB!A:K,11,0),"")</f>
        <v/>
      </c>
      <c r="C4" s="141"/>
      <c r="D4" s="78"/>
      <c r="E4" s="142"/>
      <c r="F4" s="143"/>
      <c r="G4" s="144">
        <f ca="1">IFERROR(NOW()-F4,"")</f>
        <v>45980.541874652779</v>
      </c>
      <c r="H4" s="143"/>
      <c r="I4" s="141" t="str">
        <f>IFERROR(VLOOKUP(D4,DB!A:F,6,0),"")</f>
        <v/>
      </c>
      <c r="J4" s="141" t="str">
        <f>IFERROR(VLOOKUP(D4,DB!A:G,7,0),"")</f>
        <v/>
      </c>
      <c r="K4" s="145"/>
      <c r="L4" s="146" t="str">
        <f>IFERROR(VLOOKUP(D4,DB!A:I,9,0),"")</f>
        <v/>
      </c>
    </row>
    <row r="5" spans="1:15" ht="15" customHeight="1">
      <c r="A5" s="140"/>
      <c r="B5" s="141" t="str">
        <f>IFERROR(VLOOKUP(D5,DB!A:K,11,0),"")</f>
        <v/>
      </c>
      <c r="C5" s="141"/>
      <c r="D5" s="78"/>
      <c r="E5" s="142"/>
      <c r="F5" s="143"/>
      <c r="G5" s="144">
        <f ca="1">IFERROR(NOW()-F5,"")</f>
        <v>45980.541874652779</v>
      </c>
      <c r="H5" s="143"/>
      <c r="I5" s="141" t="str">
        <f>IFERROR(VLOOKUP(D5,DB!A:F,6,0),"")</f>
        <v/>
      </c>
      <c r="J5" s="141" t="str">
        <f>IFERROR(VLOOKUP(D5,DB!A:G,7,0),"")</f>
        <v/>
      </c>
      <c r="K5" s="145"/>
      <c r="L5" s="146" t="str">
        <f>IFERROR(VLOOKUP(D5,DB!A:I,9,0),"")</f>
        <v/>
      </c>
    </row>
    <row r="6" spans="1:15" ht="15" customHeight="1">
      <c r="A6" s="140"/>
      <c r="B6" s="141" t="str">
        <f>IFERROR(VLOOKUP(D6,DB!A:K,11,0),"")</f>
        <v/>
      </c>
      <c r="C6" s="141"/>
      <c r="D6" s="78"/>
      <c r="E6" s="142"/>
      <c r="F6" s="143"/>
      <c r="G6" s="144">
        <f ca="1">IFERROR(NOW()-F6,"")</f>
        <v>45980.541874652779</v>
      </c>
      <c r="H6" s="143"/>
      <c r="I6" s="141" t="str">
        <f>IFERROR(VLOOKUP(D6,DB!A:F,6,0),"")</f>
        <v/>
      </c>
      <c r="J6" s="141" t="str">
        <f>IFERROR(VLOOKUP(D6,DB!A:G,7,0),"")</f>
        <v/>
      </c>
      <c r="K6" s="145"/>
      <c r="L6" s="146" t="str">
        <f>IFERROR(VLOOKUP(D6,DB!A:I,9,0),"")</f>
        <v/>
      </c>
    </row>
    <row r="7" spans="1:15" ht="15" customHeight="1">
      <c r="A7" s="128"/>
      <c r="B7" s="129" t="str">
        <f>IFERROR(VLOOKUP(D12,DB!A:K,11,0),"")</f>
        <v/>
      </c>
      <c r="C7" s="129"/>
      <c r="D7" s="129"/>
      <c r="E7" s="130"/>
      <c r="F7" s="127"/>
      <c r="G7" s="131">
        <f ca="1">IFERROR(NOW()-F7,"")</f>
        <v>45980.541874652779</v>
      </c>
      <c r="H7" s="127"/>
      <c r="I7" s="129" t="str">
        <f>IFERROR(VLOOKUP(D12,DB!A:F,6,0),"")</f>
        <v/>
      </c>
      <c r="J7" s="129" t="str">
        <f>IFERROR(VLOOKUP(D12,DB!A:G,7,0),"")</f>
        <v/>
      </c>
      <c r="K7" s="132"/>
      <c r="L7" s="133" t="str">
        <f>IFERROR(VLOOKUP(D12,DB!A:I,9,0),"")</f>
        <v/>
      </c>
    </row>
    <row r="8" spans="1:15" ht="15" customHeight="1">
      <c r="A8" s="128"/>
      <c r="B8" s="129" t="str">
        <f>IFERROR(VLOOKUP(D13,DB!A:K,11,0),"")</f>
        <v/>
      </c>
      <c r="C8" s="129"/>
      <c r="D8" s="129"/>
      <c r="E8" s="130"/>
      <c r="F8" s="127"/>
      <c r="G8" s="131">
        <f ca="1">IFERROR(NOW()-F8,"")</f>
        <v>45980.541874652779</v>
      </c>
      <c r="H8" s="127"/>
      <c r="I8" s="129" t="str">
        <f>IFERROR(VLOOKUP(D13,DB!A:F,6,0),"")</f>
        <v/>
      </c>
      <c r="J8" s="129" t="str">
        <f>IFERROR(VLOOKUP(D13,DB!A:G,7,0),"")</f>
        <v/>
      </c>
      <c r="K8" s="132"/>
      <c r="L8" s="133" t="str">
        <f>IFERROR(VLOOKUP(D13,DB!A:I,9,0),"")</f>
        <v/>
      </c>
    </row>
    <row r="9" spans="1:15" ht="15" customHeight="1">
      <c r="A9" s="128"/>
      <c r="B9" s="129" t="str">
        <f>IFERROR(VLOOKUP(D14,DB!A:K,11,0),"")</f>
        <v/>
      </c>
      <c r="C9" s="129"/>
      <c r="D9" s="129"/>
      <c r="E9" s="130"/>
      <c r="F9" s="127"/>
      <c r="G9" s="131">
        <f ca="1">IFERROR(NOW()-F9,"")</f>
        <v>45980.541874652779</v>
      </c>
      <c r="H9" s="127"/>
      <c r="I9" s="129" t="str">
        <f>IFERROR(VLOOKUP(D14,DB!A:F,6,0),"")</f>
        <v/>
      </c>
      <c r="J9" s="129" t="str">
        <f>IFERROR(VLOOKUP(D14,DB!A:G,7,0),"")</f>
        <v/>
      </c>
      <c r="K9" s="132"/>
      <c r="L9" s="133" t="str">
        <f>IFERROR(VLOOKUP(D14,DB!A:I,9,0),"")</f>
        <v/>
      </c>
    </row>
    <row r="10" spans="1:15" ht="15" customHeight="1">
      <c r="A10" s="128"/>
      <c r="B10" s="129" t="str">
        <f>IFERROR(VLOOKUP(D15,DB!A:K,11,0),"")</f>
        <v/>
      </c>
      <c r="C10" s="129"/>
      <c r="D10" s="129"/>
      <c r="E10" s="130"/>
      <c r="F10" s="127"/>
      <c r="G10" s="131">
        <f ca="1">IFERROR(NOW()-F10,"")</f>
        <v>45980.541874652779</v>
      </c>
      <c r="H10" s="127"/>
      <c r="I10" s="129" t="str">
        <f>IFERROR(VLOOKUP(D15,DB!A:F,6,0),"")</f>
        <v/>
      </c>
      <c r="J10" s="129" t="str">
        <f>IFERROR(VLOOKUP(D15,DB!A:G,7,0),"")</f>
        <v/>
      </c>
      <c r="K10" s="132"/>
      <c r="L10" s="133" t="str">
        <f>IFERROR(VLOOKUP(D15,DB!A:I,9,0),"")</f>
        <v/>
      </c>
    </row>
    <row r="11" spans="1:15" ht="15" customHeight="1">
      <c r="A11" s="128"/>
      <c r="B11" s="129" t="str">
        <f>IFERROR(VLOOKUP(D16,DB!A:K,11,0),"")</f>
        <v/>
      </c>
      <c r="C11" s="129"/>
      <c r="D11" s="129"/>
      <c r="E11" s="130"/>
      <c r="F11" s="127"/>
      <c r="G11" s="131">
        <f ca="1">IFERROR(NOW()-F11,"")</f>
        <v>45980.541874652779</v>
      </c>
      <c r="H11" s="127"/>
      <c r="I11" s="129" t="str">
        <f>IFERROR(VLOOKUP(D16,DB!A:F,6,0),"")</f>
        <v/>
      </c>
      <c r="J11" s="129" t="str">
        <f>IFERROR(VLOOKUP(D16,DB!A:G,7,0),"")</f>
        <v/>
      </c>
      <c r="K11" s="132"/>
      <c r="L11" s="133" t="str">
        <f>IFERROR(VLOOKUP(D16,DB!A:I,9,0),"")</f>
        <v/>
      </c>
    </row>
    <row r="12" spans="1:15" ht="15" customHeight="1">
      <c r="A12" s="128"/>
      <c r="B12" s="129" t="str">
        <f>IFERROR(VLOOKUP(D17,DB!A:K,11,0),"")</f>
        <v/>
      </c>
      <c r="C12" s="129"/>
      <c r="D12" s="129"/>
      <c r="E12" s="130"/>
      <c r="F12" s="127"/>
      <c r="G12" s="131">
        <f ca="1">IFERROR(NOW()-F12,"")</f>
        <v>45980.541874652779</v>
      </c>
      <c r="H12" s="127"/>
      <c r="I12" s="129" t="str">
        <f>IFERROR(VLOOKUP(D17,DB!A:F,6,0),"")</f>
        <v/>
      </c>
      <c r="J12" s="129" t="str">
        <f>IFERROR(VLOOKUP(D17,DB!A:G,7,0),"")</f>
        <v/>
      </c>
      <c r="K12" s="132"/>
      <c r="L12" s="133" t="str">
        <f>IFERROR(VLOOKUP(D17,DB!A:I,9,0),"")</f>
        <v/>
      </c>
    </row>
    <row r="13" spans="1:15" ht="15" customHeight="1">
      <c r="A13" s="128"/>
      <c r="B13" s="129" t="str">
        <f>IFERROR(VLOOKUP(D18,DB!A:K,11,0),"")</f>
        <v/>
      </c>
      <c r="C13" s="129"/>
      <c r="D13" s="129"/>
      <c r="E13" s="130"/>
      <c r="F13" s="127"/>
      <c r="G13" s="131">
        <f ca="1">IFERROR(NOW()-F13,"")</f>
        <v>45980.541874652779</v>
      </c>
      <c r="H13" s="127"/>
      <c r="I13" s="129" t="str">
        <f>IFERROR(VLOOKUP(D18,DB!A:F,6,0),"")</f>
        <v/>
      </c>
      <c r="J13" s="129" t="str">
        <f>IFERROR(VLOOKUP(D18,DB!A:G,7,0),"")</f>
        <v/>
      </c>
      <c r="K13" s="132"/>
      <c r="L13" s="133" t="str">
        <f>IFERROR(VLOOKUP(D18,DB!A:I,9,0),"")</f>
        <v/>
      </c>
    </row>
    <row r="14" spans="1:15" ht="15" customHeight="1">
      <c r="A14" s="128"/>
      <c r="B14" s="129" t="str">
        <f>IFERROR(VLOOKUP(D19,DB!A:K,11,0),"")</f>
        <v/>
      </c>
      <c r="C14" s="129"/>
      <c r="D14" s="129"/>
      <c r="E14" s="130"/>
      <c r="F14" s="127"/>
      <c r="G14" s="131">
        <f ca="1">IFERROR(NOW()-F14,"")</f>
        <v>45980.541874652779</v>
      </c>
      <c r="H14" s="127"/>
      <c r="I14" s="129" t="str">
        <f>IFERROR(VLOOKUP(D19,DB!A:F,6,0),"")</f>
        <v/>
      </c>
      <c r="J14" s="129" t="str">
        <f>IFERROR(VLOOKUP(D19,DB!A:G,7,0),"")</f>
        <v/>
      </c>
      <c r="K14" s="132"/>
      <c r="L14" s="133" t="str">
        <f>IFERROR(VLOOKUP(D19,DB!A:I,9,0),"")</f>
        <v/>
      </c>
    </row>
    <row r="15" spans="1:15" ht="15" customHeight="1">
      <c r="A15" s="128"/>
      <c r="B15" s="129" t="str">
        <f>IFERROR(VLOOKUP(D20,DB!A:K,11,0),"")</f>
        <v/>
      </c>
      <c r="C15" s="129"/>
      <c r="D15" s="129"/>
      <c r="E15" s="130"/>
      <c r="F15" s="127"/>
      <c r="G15" s="131">
        <f ca="1">IFERROR(NOW()-F15,"")</f>
        <v>45980.541874652779</v>
      </c>
      <c r="H15" s="127"/>
      <c r="I15" s="129" t="str">
        <f>IFERROR(VLOOKUP(D20,DB!A:F,6,0),"")</f>
        <v/>
      </c>
      <c r="J15" s="129" t="str">
        <f>IFERROR(VLOOKUP(D20,DB!A:G,7,0),"")</f>
        <v/>
      </c>
      <c r="K15" s="132"/>
      <c r="L15" s="133" t="str">
        <f>IFERROR(VLOOKUP(D20,DB!A:I,9,0),"")</f>
        <v/>
      </c>
    </row>
    <row r="16" spans="1:15" ht="15" customHeight="1">
      <c r="A16" s="128"/>
      <c r="B16" s="129" t="str">
        <f>IFERROR(VLOOKUP(D21,DB!A:K,11,0),"")</f>
        <v/>
      </c>
      <c r="C16" s="129"/>
      <c r="D16" s="129"/>
      <c r="E16" s="130"/>
      <c r="F16" s="127"/>
      <c r="G16" s="131">
        <f ca="1">IFERROR(NOW()-F16,"")</f>
        <v>45980.541874652779</v>
      </c>
      <c r="H16" s="127"/>
      <c r="I16" s="129" t="str">
        <f>IFERROR(VLOOKUP(D21,DB!A:F,6,0),"")</f>
        <v/>
      </c>
      <c r="J16" s="129" t="str">
        <f>IFERROR(VLOOKUP(D21,DB!A:G,7,0),"")</f>
        <v/>
      </c>
      <c r="K16" s="132"/>
      <c r="L16" s="133" t="str">
        <f>IFERROR(VLOOKUP(D21,DB!A:I,9,0),"")</f>
        <v/>
      </c>
    </row>
    <row r="17" spans="1:12" ht="15" customHeight="1">
      <c r="A17" s="128"/>
      <c r="B17" s="129" t="str">
        <f>IFERROR(VLOOKUP(D22,DB!A:K,11,0),"")</f>
        <v/>
      </c>
      <c r="C17" s="129"/>
      <c r="D17" s="129"/>
      <c r="E17" s="130"/>
      <c r="F17" s="127"/>
      <c r="G17" s="131">
        <f ca="1">IFERROR(NOW()-F17,"")</f>
        <v>45980.541874652779</v>
      </c>
      <c r="H17" s="127"/>
      <c r="I17" s="129" t="str">
        <f>IFERROR(VLOOKUP(D22,DB!A:F,6,0),"")</f>
        <v/>
      </c>
      <c r="J17" s="129" t="str">
        <f>IFERROR(VLOOKUP(D22,DB!A:G,7,0),"")</f>
        <v/>
      </c>
      <c r="K17" s="132"/>
      <c r="L17" s="133" t="str">
        <f>IFERROR(VLOOKUP(D22,DB!A:I,9,0),"")</f>
        <v/>
      </c>
    </row>
    <row r="18" spans="1:12" ht="15" customHeight="1">
      <c r="A18" s="128"/>
      <c r="B18" s="129" t="str">
        <f>IFERROR(VLOOKUP(D23,DB!A:K,11,0),"")</f>
        <v/>
      </c>
      <c r="C18" s="129"/>
      <c r="D18" s="129"/>
      <c r="E18" s="130"/>
      <c r="F18" s="127"/>
      <c r="G18" s="131">
        <f ca="1">IFERROR(NOW()-F18,"")</f>
        <v>45980.541874652779</v>
      </c>
      <c r="H18" s="127"/>
      <c r="I18" s="129" t="str">
        <f>IFERROR(VLOOKUP(D23,DB!A:F,6,0),"")</f>
        <v/>
      </c>
      <c r="J18" s="129" t="str">
        <f>IFERROR(VLOOKUP(D23,DB!A:G,7,0),"")</f>
        <v/>
      </c>
      <c r="K18" s="132"/>
      <c r="L18" s="133" t="str">
        <f>IFERROR(VLOOKUP(D23,DB!A:I,9,0),"")</f>
        <v/>
      </c>
    </row>
    <row r="19" spans="1:12" ht="15" customHeight="1">
      <c r="A19" s="128"/>
      <c r="B19" s="129" t="str">
        <f>IFERROR(VLOOKUP(D24,DB!A:K,11,0),"")</f>
        <v/>
      </c>
      <c r="C19" s="129"/>
      <c r="D19" s="129"/>
      <c r="E19" s="130"/>
      <c r="F19" s="127"/>
      <c r="G19" s="131">
        <f ca="1">IFERROR(NOW()-F19,"")</f>
        <v>45980.541874652779</v>
      </c>
      <c r="H19" s="127"/>
      <c r="I19" s="129" t="str">
        <f>IFERROR(VLOOKUP(D24,DB!A:F,6,0),"")</f>
        <v/>
      </c>
      <c r="J19" s="129" t="str">
        <f>IFERROR(VLOOKUP(D24,DB!A:G,7,0),"")</f>
        <v/>
      </c>
      <c r="K19" s="132"/>
      <c r="L19" s="133" t="str">
        <f>IFERROR(VLOOKUP(D24,DB!A:I,9,0),"")</f>
        <v/>
      </c>
    </row>
    <row r="20" spans="1:12" ht="15" customHeight="1">
      <c r="A20" s="128"/>
      <c r="B20" s="129" t="str">
        <f>IFERROR(VLOOKUP(D25,DB!A:K,11,0),"")</f>
        <v/>
      </c>
      <c r="C20" s="129"/>
      <c r="D20" s="129"/>
      <c r="E20" s="130"/>
      <c r="F20" s="127"/>
      <c r="G20" s="131">
        <f ca="1">IFERROR(NOW()-F20,"")</f>
        <v>45980.541874652779</v>
      </c>
      <c r="H20" s="127"/>
      <c r="I20" s="129" t="str">
        <f>IFERROR(VLOOKUP(D25,DB!A:F,6,0),"")</f>
        <v/>
      </c>
      <c r="J20" s="129" t="str">
        <f>IFERROR(VLOOKUP(D25,DB!A:G,7,0),"")</f>
        <v/>
      </c>
      <c r="K20" s="132"/>
      <c r="L20" s="133" t="str">
        <f>IFERROR(VLOOKUP(D25,DB!A:I,9,0),"")</f>
        <v/>
      </c>
    </row>
    <row r="21" spans="1:12" ht="15" customHeight="1">
      <c r="A21" s="128"/>
      <c r="B21" s="129" t="str">
        <f>IFERROR(VLOOKUP(D26,DB!A:K,11,0),"")</f>
        <v/>
      </c>
      <c r="C21" s="129"/>
      <c r="D21" s="129"/>
      <c r="E21" s="130"/>
      <c r="F21" s="127"/>
      <c r="G21" s="131">
        <f ca="1">IFERROR(NOW()-F21,"")</f>
        <v>45980.541874652779</v>
      </c>
      <c r="H21" s="127"/>
      <c r="I21" s="129" t="str">
        <f>IFERROR(VLOOKUP(D26,DB!A:F,6,0),"")</f>
        <v/>
      </c>
      <c r="J21" s="129" t="str">
        <f>IFERROR(VLOOKUP(D26,DB!A:G,7,0),"")</f>
        <v/>
      </c>
      <c r="K21" s="132"/>
      <c r="L21" s="133" t="str">
        <f>IFERROR(VLOOKUP(D26,DB!A:I,9,0),"")</f>
        <v/>
      </c>
    </row>
    <row r="22" spans="1:12" ht="15" customHeight="1">
      <c r="A22" s="128"/>
      <c r="B22" s="129" t="str">
        <f>IFERROR(VLOOKUP(D27,DB!A:K,11,0),"")</f>
        <v/>
      </c>
      <c r="C22" s="129"/>
      <c r="D22" s="129"/>
      <c r="E22" s="130"/>
      <c r="F22" s="127"/>
      <c r="G22" s="131">
        <f ca="1">IFERROR(NOW()-F22,"")</f>
        <v>45980.541874652779</v>
      </c>
      <c r="H22" s="127"/>
      <c r="I22" s="129" t="str">
        <f>IFERROR(VLOOKUP(D27,DB!A:F,6,0),"")</f>
        <v/>
      </c>
      <c r="J22" s="129" t="str">
        <f>IFERROR(VLOOKUP(D27,DB!A:G,7,0),"")</f>
        <v/>
      </c>
      <c r="K22" s="132"/>
      <c r="L22" s="133" t="str">
        <f>IFERROR(VLOOKUP(D27,DB!A:I,9,0),"")</f>
        <v/>
      </c>
    </row>
    <row r="23" spans="1:12" ht="15" customHeight="1">
      <c r="A23" s="128"/>
      <c r="B23" s="129" t="str">
        <f>IFERROR(VLOOKUP(D28,DB!A:K,11,0),"")</f>
        <v/>
      </c>
      <c r="C23" s="129"/>
      <c r="D23" s="129"/>
      <c r="E23" s="130"/>
      <c r="F23" s="127"/>
      <c r="G23" s="131">
        <f ca="1">IFERROR(NOW()-F23,"")</f>
        <v>45980.541874652779</v>
      </c>
      <c r="H23" s="127"/>
      <c r="I23" s="129" t="str">
        <f>IFERROR(VLOOKUP(D28,DB!A:F,6,0),"")</f>
        <v/>
      </c>
      <c r="J23" s="129" t="str">
        <f>IFERROR(VLOOKUP(D28,DB!A:G,7,0),"")</f>
        <v/>
      </c>
      <c r="K23" s="132"/>
      <c r="L23" s="133" t="str">
        <f>IFERROR(VLOOKUP(D28,DB!A:I,9,0),"")</f>
        <v/>
      </c>
    </row>
    <row r="24" spans="1:12" ht="15" customHeight="1">
      <c r="A24" s="128"/>
      <c r="B24" s="129" t="str">
        <f>IFERROR(VLOOKUP(D29,DB!A:K,11,0),"")</f>
        <v/>
      </c>
      <c r="C24" s="129"/>
      <c r="D24" s="129"/>
      <c r="E24" s="130"/>
      <c r="F24" s="127"/>
      <c r="G24" s="131">
        <f ca="1">IFERROR(NOW()-F24,"")</f>
        <v>45980.541874652779</v>
      </c>
      <c r="H24" s="127"/>
      <c r="I24" s="129" t="str">
        <f>IFERROR(VLOOKUP(D29,DB!A:F,6,0),"")</f>
        <v/>
      </c>
      <c r="J24" s="129" t="str">
        <f>IFERROR(VLOOKUP(D29,DB!A:G,7,0),"")</f>
        <v/>
      </c>
      <c r="K24" s="132"/>
      <c r="L24" s="133" t="str">
        <f>IFERROR(VLOOKUP(D29,DB!A:I,9,0),"")</f>
        <v/>
      </c>
    </row>
    <row r="25" spans="1:12" ht="15" customHeight="1">
      <c r="A25" s="128"/>
      <c r="B25" s="129" t="str">
        <f>IFERROR(VLOOKUP(D30,DB!A:K,11,0),"")</f>
        <v/>
      </c>
      <c r="C25" s="129"/>
      <c r="D25" s="129"/>
      <c r="E25" s="130"/>
      <c r="F25" s="127"/>
      <c r="G25" s="131">
        <f ca="1">IFERROR(NOW()-F25,"")</f>
        <v>45980.541874652779</v>
      </c>
      <c r="H25" s="127"/>
      <c r="I25" s="129" t="str">
        <f>IFERROR(VLOOKUP(D30,DB!A:F,6,0),"")</f>
        <v/>
      </c>
      <c r="J25" s="129" t="str">
        <f>IFERROR(VLOOKUP(D30,DB!A:G,7,0),"")</f>
        <v/>
      </c>
      <c r="K25" s="132"/>
      <c r="L25" s="133" t="str">
        <f>IFERROR(VLOOKUP(D30,DB!A:I,9,0),"")</f>
        <v/>
      </c>
    </row>
    <row r="26" spans="1:12" ht="15" customHeight="1">
      <c r="A26" s="128"/>
      <c r="B26" s="129" t="str">
        <f>IFERROR(VLOOKUP(D31,DB!A:K,11,0),"")</f>
        <v/>
      </c>
      <c r="C26" s="129"/>
      <c r="D26" s="129"/>
      <c r="E26" s="130"/>
      <c r="F26" s="127"/>
      <c r="G26" s="131">
        <f ca="1">IFERROR(NOW()-F26,"")</f>
        <v>45980.541874652779</v>
      </c>
      <c r="H26" s="127"/>
      <c r="I26" s="129" t="str">
        <f>IFERROR(VLOOKUP(D31,DB!A:F,6,0),"")</f>
        <v/>
      </c>
      <c r="J26" s="129" t="str">
        <f>IFERROR(VLOOKUP(D31,DB!A:G,7,0),"")</f>
        <v/>
      </c>
      <c r="K26" s="132"/>
      <c r="L26" s="133" t="str">
        <f>IFERROR(VLOOKUP(D31,DB!A:I,9,0),"")</f>
        <v/>
      </c>
    </row>
    <row r="27" spans="1:12" ht="15" customHeight="1">
      <c r="A27" s="128"/>
      <c r="B27" s="129" t="str">
        <f>IFERROR(VLOOKUP(D32,DB!A:K,11,0),"")</f>
        <v/>
      </c>
      <c r="C27" s="129"/>
      <c r="D27" s="129"/>
      <c r="E27" s="130"/>
      <c r="F27" s="127"/>
      <c r="G27" s="131">
        <f ca="1">IFERROR(NOW()-F27,"")</f>
        <v>45980.541874652779</v>
      </c>
      <c r="H27" s="127"/>
      <c r="I27" s="129" t="str">
        <f>IFERROR(VLOOKUP(D32,DB!A:F,6,0),"")</f>
        <v/>
      </c>
      <c r="J27" s="129" t="str">
        <f>IFERROR(VLOOKUP(D32,DB!A:G,7,0),"")</f>
        <v/>
      </c>
      <c r="K27" s="132"/>
      <c r="L27" s="133" t="str">
        <f>IFERROR(VLOOKUP(D32,DB!A:I,9,0),"")</f>
        <v/>
      </c>
    </row>
    <row r="28" spans="1:12" ht="15" customHeight="1">
      <c r="A28" s="128"/>
      <c r="B28" s="129" t="str">
        <f>IFERROR(VLOOKUP(D33,DB!A:K,11,0),"")</f>
        <v/>
      </c>
      <c r="C28" s="129"/>
      <c r="D28" s="129"/>
      <c r="E28" s="130"/>
      <c r="F28" s="127"/>
      <c r="G28" s="131">
        <f ca="1">IFERROR(NOW()-F28,"")</f>
        <v>45980.541874652779</v>
      </c>
      <c r="H28" s="127"/>
      <c r="I28" s="129" t="str">
        <f>IFERROR(VLOOKUP(D33,DB!A:F,6,0),"")</f>
        <v/>
      </c>
      <c r="J28" s="129" t="str">
        <f>IFERROR(VLOOKUP(D33,DB!A:G,7,0),"")</f>
        <v/>
      </c>
      <c r="K28" s="132"/>
      <c r="L28" s="133" t="str">
        <f>IFERROR(VLOOKUP(D33,DB!A:I,9,0),"")</f>
        <v/>
      </c>
    </row>
    <row r="29" spans="1:12" ht="15" customHeight="1">
      <c r="A29" s="128"/>
      <c r="B29" s="129" t="str">
        <f>IFERROR(VLOOKUP(D34,DB!A:K,11,0),"")</f>
        <v/>
      </c>
      <c r="C29" s="129"/>
      <c r="D29" s="129"/>
      <c r="E29" s="130"/>
      <c r="F29" s="127"/>
      <c r="G29" s="131">
        <f ca="1">IFERROR(NOW()-F29,"")</f>
        <v>45980.541874652779</v>
      </c>
      <c r="H29" s="127"/>
      <c r="I29" s="129" t="str">
        <f>IFERROR(VLOOKUP(D34,DB!A:F,6,0),"")</f>
        <v/>
      </c>
      <c r="J29" s="129" t="str">
        <f>IFERROR(VLOOKUP(D34,DB!A:G,7,0),"")</f>
        <v/>
      </c>
      <c r="K29" s="132"/>
      <c r="L29" s="133" t="str">
        <f>IFERROR(VLOOKUP(D34,DB!A:I,9,0),"")</f>
        <v/>
      </c>
    </row>
    <row r="30" spans="1:12" ht="15" customHeight="1">
      <c r="A30" s="128"/>
      <c r="B30" s="129" t="str">
        <f>IFERROR(VLOOKUP(#REF!,DB!A:K,11,0),"")</f>
        <v/>
      </c>
      <c r="C30" s="129"/>
      <c r="D30" s="129"/>
      <c r="E30" s="130"/>
      <c r="F30" s="127"/>
      <c r="G30" s="131">
        <f ca="1">IFERROR(NOW()-F30,"")</f>
        <v>45980.541874652779</v>
      </c>
      <c r="H30" s="127"/>
      <c r="I30" s="129" t="str">
        <f>IFERROR(VLOOKUP(#REF!,DB!A:F,6,0),"")</f>
        <v/>
      </c>
      <c r="J30" s="129" t="str">
        <f>IFERROR(VLOOKUP(#REF!,DB!A:G,7,0),"")</f>
        <v/>
      </c>
      <c r="K30" s="132"/>
      <c r="L30" s="133" t="str">
        <f>IFERROR(VLOOKUP(#REF!,DB!A:I,9,0),"")</f>
        <v/>
      </c>
    </row>
    <row r="31" spans="1:12" ht="15" customHeight="1">
      <c r="A31" s="128"/>
      <c r="B31" s="129" t="str">
        <f>IFERROR(VLOOKUP(#REF!,DB!A:K,11,0),"")</f>
        <v/>
      </c>
      <c r="C31" s="129"/>
      <c r="D31" s="129"/>
      <c r="E31" s="130"/>
      <c r="F31" s="127"/>
      <c r="G31" s="131">
        <f ca="1">IFERROR(NOW()-F31,"")</f>
        <v>45980.541874652779</v>
      </c>
      <c r="H31" s="127"/>
      <c r="I31" s="129" t="str">
        <f>IFERROR(VLOOKUP(#REF!,DB!A:F,6,0),"")</f>
        <v/>
      </c>
      <c r="J31" s="129" t="str">
        <f>IFERROR(VLOOKUP(#REF!,DB!A:G,7,0),"")</f>
        <v/>
      </c>
      <c r="K31" s="132"/>
      <c r="L31" s="133" t="str">
        <f>IFERROR(VLOOKUP(#REF!,DB!A:I,9,0),"")</f>
        <v/>
      </c>
    </row>
    <row r="32" spans="1:12" ht="15" customHeight="1">
      <c r="A32" s="128"/>
      <c r="B32" s="129" t="str">
        <f>IFERROR(VLOOKUP(#REF!,DB!A:K,11,0),"")</f>
        <v/>
      </c>
      <c r="C32" s="129"/>
      <c r="D32" s="129"/>
      <c r="E32" s="130"/>
      <c r="F32" s="127"/>
      <c r="G32" s="131">
        <f ca="1">IFERROR(NOW()-F32,"")</f>
        <v>45980.541874652779</v>
      </c>
      <c r="H32" s="127"/>
      <c r="I32" s="129" t="str">
        <f>IFERROR(VLOOKUP(#REF!,DB!A:F,6,0),"")</f>
        <v/>
      </c>
      <c r="J32" s="129" t="str">
        <f>IFERROR(VLOOKUP(#REF!,DB!A:G,7,0),"")</f>
        <v/>
      </c>
      <c r="K32" s="132"/>
      <c r="L32" s="133" t="str">
        <f>IFERROR(VLOOKUP(#REF!,DB!A:I,9,0),"")</f>
        <v/>
      </c>
    </row>
    <row r="33" spans="1:12" ht="15" customHeight="1">
      <c r="A33" s="128"/>
      <c r="B33" s="129" t="str">
        <f>IFERROR(VLOOKUP(#REF!,DB!A:K,11,0),"")</f>
        <v/>
      </c>
      <c r="C33" s="129"/>
      <c r="D33" s="129"/>
      <c r="E33" s="130"/>
      <c r="F33" s="127"/>
      <c r="G33" s="131">
        <f ca="1">IFERROR(NOW()-F33,"")</f>
        <v>45980.541874652779</v>
      </c>
      <c r="H33" s="127"/>
      <c r="I33" s="129" t="str">
        <f>IFERROR(VLOOKUP(#REF!,DB!A:F,6,0),"")</f>
        <v/>
      </c>
      <c r="J33" s="129" t="str">
        <f>IFERROR(VLOOKUP(#REF!,DB!A:G,7,0),"")</f>
        <v/>
      </c>
      <c r="K33" s="132"/>
      <c r="L33" s="133" t="str">
        <f>IFERROR(VLOOKUP(#REF!,DB!A:I,9,0),"")</f>
        <v/>
      </c>
    </row>
    <row r="34" spans="1:12" ht="15" customHeight="1">
      <c r="A34" s="128"/>
      <c r="B34" s="129" t="str">
        <f>IFERROR(VLOOKUP(#REF!,DB!A:K,11,0),"")</f>
        <v/>
      </c>
      <c r="C34" s="129"/>
      <c r="D34" s="129"/>
      <c r="E34" s="130"/>
      <c r="F34" s="127"/>
      <c r="G34" s="131">
        <f ca="1">IFERROR(NOW()-F34,"")</f>
        <v>45980.541874652779</v>
      </c>
      <c r="H34" s="127"/>
      <c r="I34" s="129" t="str">
        <f>IFERROR(VLOOKUP(#REF!,DB!A:F,6,0),"")</f>
        <v/>
      </c>
      <c r="J34" s="129" t="str">
        <f>IFERROR(VLOOKUP(#REF!,DB!A:G,7,0),"")</f>
        <v/>
      </c>
      <c r="K34" s="132"/>
      <c r="L34" s="133" t="str">
        <f>IFERROR(VLOOKUP(#REF!,DB!A:I,9,0),"")</f>
        <v/>
      </c>
    </row>
    <row r="35" spans="1:12" ht="15" customHeight="1">
      <c r="A35" s="128"/>
      <c r="B35" s="129" t="str">
        <f>IFERROR(VLOOKUP(D35,DB!A:K,11,0),"")</f>
        <v/>
      </c>
      <c r="C35" s="129"/>
      <c r="D35" s="129"/>
      <c r="E35" s="130"/>
      <c r="F35" s="127"/>
      <c r="G35" s="131">
        <f ca="1">IFERROR(NOW()-F35,"")</f>
        <v>45980.541874652779</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45980.541874652779</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45980.541874652779</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45980.541874652779</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45980.541874652779</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45980.541874652779</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45980.541874652779</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45980.541874652779</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45980.541874652779</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45980.541874652779</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45980.541874652779</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45980.541874652779</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45980.541874652779</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45980.541874652779</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45980.541874652779</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45980.541874652779</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45980.541874652779</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45980.541874652779</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45980.541874652779</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45980.541874652779</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45980.541874652779</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45980.541874652779</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45980.541874652779</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45980.541874652779</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45980.541874652779</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45980.541874652779</v>
      </c>
      <c r="H60" s="127"/>
      <c r="I60" s="129" t="str">
        <f>IFERROR(VLOOKUP(D60,DB!A:F,6,0),"")</f>
        <v/>
      </c>
      <c r="J60" s="129" t="str">
        <f>IFERROR(VLOOKUP(D60,DB!A:G,7,0),"")</f>
        <v/>
      </c>
      <c r="K60" s="132"/>
      <c r="L60" s="133" t="str">
        <f>IFERROR(VLOOKUP(D60,DB!A:I,9,0),"")</f>
        <v/>
      </c>
    </row>
  </sheetData>
  <customSheetViews>
    <customSheetView guid="{F6042A99-DD27-4453-835D-0834D95730CC}" filter="1" showAutoFilter="1">
      <pageMargins left="0" right="0" top="0" bottom="0" header="0" footer="0"/>
      <autoFilter ref="B1:M1" xr:uid="{EA3CEC4C-6198-4589-9888-7F06EE2DD6D8}"/>
    </customSheetView>
  </customSheetViews>
  <dataValidations count="2">
    <dataValidation allowBlank="1" showInputMessage="1" showErrorMessage="1" sqref="E1" xr:uid="{5DBA255D-CDD9-49FB-AD3C-AF70AB4EE696}"/>
    <dataValidation type="list" allowBlank="1" showInputMessage="1" showErrorMessage="1" sqref="E2:E6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7"/>
  <sheetViews>
    <sheetView tabSelected="1" workbookViewId="0">
      <pane ySplit="1" topLeftCell="A2" activePane="bottomLeft" state="frozen"/>
      <selection pane="bottomLeft" activeCell="D6" sqref="D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34"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155.54203668981791</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7</v>
      </c>
      <c r="D4" s="18" t="s">
        <v>22351</v>
      </c>
      <c r="E4" s="102" t="s">
        <v>39102</v>
      </c>
      <c r="F4" s="103">
        <v>45980.529537037037</v>
      </c>
      <c r="G4" s="104">
        <f ca="1">IFERROR(NOW()-F4,"-")</f>
        <v>1.2337615742580965E-2</v>
      </c>
      <c r="H4" s="103">
        <v>45980.511481481481</v>
      </c>
      <c r="I4" s="18" t="str">
        <f>IFERROR(VLOOKUP(D4,DB!A:F,6,0),"")</f>
        <v>SCECO</v>
      </c>
      <c r="J4" s="18" t="str">
        <f>IFERROR(VLOOKUP(D4,DB!A:G,7,0),"")</f>
        <v>Weak</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45980.541874652779</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45980.541874652779</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45980.541874652779</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45980.541874652779</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45980.541874652779</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45980.541874652779</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45980.541874652779</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45980.541874652779</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45980.541874652779</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45980.541874652779</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45980.541874652779</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45980.541874652779</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45980.541874652779</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45980.541874652779</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45980.541874652779</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45980.541874652779</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45980.541874652779</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45980.541874652779</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45980.541874652779</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45980.541874652779</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45980.541874652779</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45980.541874652779</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45980.541874652779</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45980.541874652779</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45980.541874652779</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45980.541874652779</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45980.541874652779</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45980.541874652779</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45980.541874652779</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45980.541874652779</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45980.541874652779</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45980.541874652779</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45980.541874652779</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45980.541874652779</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45980.541874652779</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45980.541874652779</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45980.541874652779</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45980.541874652779</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45980.541874652779</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45980.541874652779</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45980.541874652779</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45980.541874652779</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45980.541874652779</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45980.541874652779</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45980.541874652779</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45980.541874652779</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45980.541874652779</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45980.541874652779</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45980.541874652779</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45980.541874652779</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45980.541874652779</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45980.541874652779</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45980.541874652779</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45980.541874652779</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45980.541874652779</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45980.541874652779</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45980.541874652779</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45980.541874652779</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45980.541874652779</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45980.541874652779</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45980.541874652779</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45980.541874652779</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45980.541874652779</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45980.541874652779</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45980.541874652779</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45980.541874652779</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45980.541874652779</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45980.541874652779</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45980.541874652779</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45980.541874652779</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45980.541874652779</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45980.541874652779</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45980.541874652779</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45980.541874652779</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45980.541874652779</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45980.541874652779</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45980.541874652779</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45980.541874652779</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45980.541874652779</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45980.541874652779</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45980.541874652779</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45980.541874652779</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45980.541874652779</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45980.541874652779</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45980.541874652779</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45980.541874652779</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45980.541874652779</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45980.541874652779</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45980.541874652779</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45980.541874652779</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45980.541874652779</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45980.541874652779</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45980.541874652779</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45980.541874652779</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45980.541874652779</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45980.541874652779</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45980.541874652779</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45980.541874652779</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45980.541874652779</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45980.541874652779</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45980.541874652779</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45980.541874652779</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45980.541874652779</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45980.541874652779</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45980.541874652779</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45980.541874652779</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45980.541874652779</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45980.541874652779</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45980.541874652779</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45980.541874652779</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45980.541874652779</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45980.541874652779</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45980.541874652779</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45980.541874652779</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45980.541874652779</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45980.541874652779</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45980.541874652779</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45980.541874652779</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45980.541874652779</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45980.541874652779</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45980.541874652779</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45980.541874652779</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45980.541874652779</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45980.541874652779</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45980.541874652779</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45980.541874652779</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45980.541874652779</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45980.541874652779</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45980.541874652779</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45980.541874652779</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45980.541874652779</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45980.541874652779</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45980.541874652779</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45980.541874652779</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45980.541874652779</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45980.541874652779</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45980.541874652779</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45980.541874652779</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45980.541874652779</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45980.541874652779</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45980.541874652779</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45980.541874652779</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45980.541874652779</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45980.541874652779</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45980.541874652779</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45980.541874652779</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45980.541874652779</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45980.541874652779</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45980.541874652779</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45980.541874652779</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45980.541874652779</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45980.541874652779</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45980.541874652779</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45980.541874652779</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45980.541874652779</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45980.541874652779</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45980.541874652779</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45980.541874652779</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45980.541874652779</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45980.541874652779</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45980.541874652779</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45980.541874652779</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45980.541874652779</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45980.541874652779</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45980.541874652779</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45980.541874652779</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45980.541874652779</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45980.541874652779</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45980.541874652779</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45980.541874652779</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45980.541874652779</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45980.541874652779</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45980.541874652779</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45980.541874652779</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45980.541874652779</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45980.541874652779</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45980.541874652779</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45980.541874652779</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45980.541874652779</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45980.541874652779</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45980.541874652779</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45980.541874652779</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45980.541874652779</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sheetData>
  <dataValidations count="2">
    <dataValidation allowBlank="1" showInputMessage="1" showErrorMessage="1" sqref="E1" xr:uid="{4D935161-CDD3-4592-B877-3FB59C99E142}"/>
    <dataValidation type="list" allowBlank="1" showInputMessage="1" showErrorMessage="1" sqref="E3:E18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8"/>
  <sheetViews>
    <sheetView workbookViewId="0">
      <selection activeCell="A2" sqref="A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85"/>
      <c r="E2" s="61"/>
      <c r="F2" s="20"/>
      <c r="G2" s="21">
        <f t="shared" ref="G2:G3" ca="1" si="0">IFERROR(NOW()-F2,"-")</f>
        <v>45980.541874652779</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45980.541874652779</v>
      </c>
      <c r="H3" s="22"/>
      <c r="I3" s="19" t="str">
        <f>IFERROR(VLOOKUP(D3,DB!A:F,6,0),"")</f>
        <v/>
      </c>
      <c r="J3" s="18" t="str">
        <f>IFERROR(VLOOKUP(D3,DB!A:G,7,0),"")</f>
        <v/>
      </c>
      <c r="K3" s="45"/>
      <c r="L3" s="23" t="str">
        <f>IFERROR(VLOOKUP(D3,DB!A:I,9,0),"")</f>
        <v/>
      </c>
    </row>
    <row r="4" spans="1:13" ht="15" customHeight="1">
      <c r="A4" s="19"/>
      <c r="B4" s="61" t="str">
        <f>IFERROR(VLOOKUP(D4,DB!A:K,11,0),"")</f>
        <v/>
      </c>
      <c r="C4" s="18"/>
      <c r="D4" s="19"/>
      <c r="E4" s="18"/>
      <c r="F4" s="20"/>
      <c r="G4" s="21">
        <f t="shared" ref="G4:G67" ca="1" si="1">IFERROR(NOW()-F4,"-")</f>
        <v>45980.541874652779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45980.541874652779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45980.541874652779</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1"/>
        <v>45980.541874652779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45980.541874652779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45980.541874652779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45980.541874652779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45980.541874652779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45980.541874652779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45980.541874652779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45980.541874652779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45980.541874652779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45980.541874652779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45980.541874652779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45980.541874652779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45980.541874652779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45980.541874652779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45980.541874652779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45980.541874652779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45980.541874652779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45980.541874652779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45980.541874652779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45980.541874652779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45980.541874652779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45980.541874652779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45980.541874652779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45980.541874652779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45980.541874652779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45980.541874652779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45980.541874652779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45980.541874652779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45980.541874652779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45980.541874652779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45980.541874652779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45980.541874652779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45980.541874652779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45980.541874652779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45980.541874652779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45980.541874652779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45980.541874652779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45980.541874652779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45980.541874652779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45980.541874652779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45980.541874652779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45980.541874652779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45980.541874652779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45980.541874652779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45980.541874652779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45980.541874652779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45980.541874652779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45980.541874652779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45980.541874652779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45980.541874652779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45980.541874652779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45980.541874652779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45980.541874652779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45980.541874652779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45980.541874652779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45980.541874652779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45980.541874652779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45980.541874652779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45980.541874652779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45980.541874652779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45980.541874652779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45980.541874652779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45980.541874652779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45980.541874652779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45980.541874652779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45980.541874652779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45980.541874652779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45980.541874652779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45980.541874652779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45980.541874652779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45980.541874652779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45980.541874652779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45980.541874652779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45980.541874652779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45980.541874652779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45980.541874652779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45980.541874652779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45980.541874652779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45980.541874652779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45980.541874652779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45980.541874652779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45980.541874652779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45980.541874652779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45980.541874652779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45980.541874652779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45980.541874652779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45980.541874652779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45980.541874652779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45980.541874652779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45980.541874652779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45980.541874652779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45980.541874652779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45980.541874652779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45980.541874652779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45980.541874652779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45980.541874652779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45980.541874652779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45980.541874652779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45980.541874652779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45980.541874652779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45980.541874652779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45980.541874652779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45980.541874652779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45980.541874652779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45980.541874652779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45980.541874652779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45980.541874652779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45980.541874652779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45980.541874652779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45980.541874652779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45980.541874652779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45980.541874652779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45980.541874652779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45980.541874652779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45980.541874652779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45980.541874652779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45980.541874652779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45980.541874652779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45980.541874652779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45980.541874652779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45980.541874652779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45980.541874652779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45980.541874652779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45980.541874652779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45980.541874652779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45980.541874652779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45980.541874652779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45980.541874652779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45980.541874652779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45980.541874652779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45980.541874652779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45980.541874652779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45980.541874652779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45980.541874652779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45980.541874652779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45980.541874652779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45980.541874652779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45980.541874652779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45980.541874652779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45980.541874652779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45980.541874652779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45980.541874652779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45980.541874652779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45980.541874652779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45980.541874652779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45980.541874652779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45980.541874652779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45980.541874652779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45980.541874652779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45980.541874652779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45980.541874652779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45980.541874652779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45980.541874652779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45980.541874652779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45980.541874652779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45980.541874652779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45980.541874652779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45980.541874652779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45980.541874652779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45980.541874652779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45980.541874652779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45980.541874652779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45980.541874652779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45980.541874652779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45980.541874652779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45980.541874652779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45980.541874652779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45980.541874652779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45980.541874652779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45980.541874652779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45980.541874652779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45980.541874652779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45980.541874652779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45980.541874652779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45980.541874652779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45980.541874652779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45980.541874652779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45980.541874652779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45980.541874652779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45980.541874652779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45980.541874652779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45980.541874652779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45980.541874652779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45980.541874652779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45980.541874652779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45980.541874652779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45980.541874652779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45980.541874652779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45980.541874652779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45980.541874652779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45980.541874652779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45980.541874652779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45980.541874652779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45980.541874652779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45980.541874652779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45980.541874652779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45980.541874652779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45980.541874652779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45980.541874652779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45980.541874652779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45980.541874652779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45980.541874652779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45980.541874652779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45980.541874652779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45980.541874652779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45980.541874652779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45980.541874652779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45980.541874652779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45980.541874652779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45980.541874652779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45980.541874652779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45980.541874652779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45980.541874652779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45980.541874652779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45980.541874652779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45980.541874652779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45980.541874652779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45980.541874652779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45980.541874652779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45980.541874652779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45980.541874652779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45980.541874652779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45980.541874652779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45980.541874652779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45980.541874652779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45980.541874652779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45980.541874652779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45980.541874652779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45980.541874652779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45980.541874652779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45980.541874652779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45980.541874652779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45980.541874652779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45980.541874652779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45980.541874652779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45980.541874652779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45980.541874652779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45980.541874652779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45980.541874652779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45980.541874652779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45980.541874652779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45980.541874652779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45980.541874652779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45980.541874652779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45980.541874652779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45980.541874652779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45980.541874652779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45980.541874652779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45980.541874652779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45980.541874652779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45980.541874652779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45980.541874652779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45980.541874652779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45980.541874652779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45980.541874652779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45980.541874652779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45980.541874652779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45980.541874652779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45980.541874652779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45980.541874652779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45980.541874652779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45980.541874652779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45980.541874652779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45980.541874652779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45980.541874652779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45980.541874652779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45980.541874652779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45980.541874652779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45980.541874652779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45980.541874652779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45980.541874652779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45980.541874652779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45980.541874652779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45980.541874652779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45980.541874652779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45980.541874652779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45980.541874652779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45980.541874652779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45980.541874652779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45980.541874652779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45980.541874652779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45980.541874652779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45980.541874652779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45980.541874652779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45980.541874652779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45980.541874652779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45980.541874652779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45980.541874652779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45980.541874652779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45980.541874652779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45980.541874652779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45980.541874652779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45980.541874652779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45980.541874652779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45980.541874652779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45980.541874652779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45980.541874652779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45980.541874652779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45980.541874652779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45980.541874652779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45980.541874652779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45980.541874652779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45980.541874652779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45980.541874652779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45980.541874652779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45980.541874652779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45980.541874652779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45980.541874652779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45980.541874652779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45980.541874652779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45980.541874652779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45980.541874652779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45980.541874652779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45980.541874652779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45980.541874652779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45980.541874652779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45980.541874652779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45980.541874652779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45980.541874652779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45980.541874652779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45980.541874652779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45980.541874652779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45980.541874652779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45980.541874652779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45980.541874652779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45980.541874652779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45980.541874652779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45980.541874652779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45980.541874652779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45980.541874652779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45980.541874652779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45980.541874652779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45980.541874652779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45980.541874652779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45980.541874652779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45980.541874652779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45980.541874652779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45980.541874652779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45980.541874652779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45980.541874652779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45980.541874652779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45980.541874652779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45980.541874652779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45980.541874652779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45980.541874652779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45980.541874652779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45980.541874652779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45980.541874652779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45980.541874652779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45980.541874652779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45980.541874652779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45980.541874652779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45980.541874652779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45980.541874652779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45980.541874652779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45980.541874652779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45980.541874652779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45980.541874652779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45980.541874652779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45980.541874652779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45980.541874652779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45980.541874652779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45980.541874652779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45980.541874652779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45980.541874652779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45980.541874652779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45980.541874652779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45980.541874652779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45980.541874652779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45980.541874652779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45980.541874652779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45980.541874652779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45980.541874652779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45980.541874652779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45980.541874652779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45980.541874652779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45980.541874652779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45980.541874652779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45980.541874652779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45980.541874652779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45980.541874652779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45980.541874652779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45980.541874652779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45980.541874652779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45980.541874652779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45980.541874652779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45980.541874652779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45980.541874652779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45980.541874652779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45980.541874652779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45980.541874652779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45980.541874652779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45980.541874652779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45980.541874652779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45980.541874652779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45980.541874652779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45980.541874652779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45980.541874652779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45980.541874652779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45980.541874652779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45980.541874652779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45980.541874652779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45980.541874652779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45980.541874652779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45980.541874652779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45980.541874652779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45980.541874652779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45980.541874652779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45980.541874652779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45980.541874652779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45980.541874652779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45980.541874652779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45980.541874652779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45980.541874652779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45980.541874652779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45980.541874652779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45980.541874652779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45980.541874652779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45980.541874652779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45980.541874652779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45980.541874652779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45980.541874652779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45980.541874652779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45980.541874652779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45980.541874652779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45980.541874652779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45980.541874652779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45980.541874652779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45980.541874652779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45980.541874652779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45980.541874652779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45980.541874652779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45980.541874652779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45980.541874652779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45980.541874652779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45980.541874652779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45980.541874652779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45980.541874652779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45980.541874652779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45980.541874652779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45980.541874652779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45980.541874652779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45980.541874652779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45980.541874652779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45980.541874652779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45980.541874652779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45980.541874652779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45980.541874652779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45980.541874652779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45980.541874652779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45980.541874652779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45980.541874652779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45980.541874652779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45980.541874652779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45980.541874652779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45980.541874652779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45980.541874652779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45980.541874652779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45980.541874652779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45980.541874652779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45980.541874652779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45980.541874652779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45980.541874652779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45980.541874652779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45980.541874652779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45980.541874652779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45980.541874652779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45980.541874652779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45980.541874652779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45980.541874652779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45980.541874652779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45980.541874652779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45980.541874652779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45980.541874652779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45980.541874652779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45980.541874652779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45980.541874652779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45980.541874652779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45980.541874652779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45980.541874652779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45980.541874652779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45980.541874652779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45980.541874652779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45980.541874652779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45980.541874652779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45980.541874652779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45980.541874652779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45980.541874652779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45980.541874652779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45980.541874652779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45980.541874652779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45980.541874652779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45980.541874652779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45980.541874652779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45980.541874652779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45980.541874652779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45980.541874652779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45980.541874652779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45980.541874652779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45980.541874652779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45980.541874652779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45980.541874652779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45980.541874652779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45980.541874652779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45980.541874652779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45980.541874652779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45980.541874652779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45980.541874652779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45980.541874652779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45980.541874652779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45980.541874652779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45980.541874652779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45980.541874652779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45980.541874652779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45980.541874652779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45980.541874652779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45980.541874652779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45980.541874652779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45980.541874652779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45980.541874652779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45980.541874652779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45980.541874652779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45980.541874652779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45980.541874652779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45980.541874652779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45980.541874652779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45980.541874652779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45980.541874652779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45980.541874652779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45980.541874652779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45980.541874652779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45980.541874652779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45980.541874652779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45980.541874652779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45980.541874652779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45980.541874652779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45980.541874652779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45980.541874652779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45980.541874652779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45980.541874652779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45980.541874652779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45980.541874652779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45980.541874652779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45980.541874652779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45980.541874652779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45980.541874652779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45980.541874652779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45980.541874652779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45980.541874652779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45980.541874652779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45980.541874652779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45980.541874652779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45980.541874652779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45980.541874652779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45980.541874652779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45980.541874652779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45980.541874652779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45980.541874652779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45980.541874652779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45980.541874652779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45980.541874652779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45980.541874652779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45980.541874652779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45980.541874652779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45980.541874652779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45980.541874652779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45980.541874652779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45980.541874652779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45980.541874652779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45980.541874652779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45980.541874652779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45980.541874652779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45980.541874652779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45980.541874652779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45980.541874652779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45980.541874652779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45980.541874652779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45980.541874652779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45980.541874652779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45980.541874652779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45980.541874652779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45980.541874652779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45980.541874652779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45980.541874652779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45980.541874652779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45980.541874652779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45980.541874652779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45980.541874652779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45980.541874652779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45980.541874652779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45980.541874652779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45980.541874652779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45980.541874652779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45980.541874652779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45980.541874652779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45980.541874652779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45980.541874652779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45980.541874652779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45980.541874652779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45980.541874652779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45980.541874652779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45980.541874652779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45980.541874652779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45980.541874652779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45980.541874652779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45980.541874652779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45980.541874652779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45980.541874652779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45980.541874652779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45980.541874652779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45980.541874652779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45980.541874652779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45980.541874652779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45980.541874652779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45980.541874652779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45980.541874652779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45980.541874652779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45980.541874652779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45980.541874652779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45980.541874652779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45980.541874652779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45980.541874652779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45980.541874652779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45980.541874652779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45980.541874652779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45980.541874652779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45980.541874652779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45980.541874652779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45980.541874652779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45980.541874652779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45980.541874652779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45980.541874652779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45980.541874652779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45980.541874652779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45980.541874652779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45980.541874652779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45980.541874652779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45980.541874652779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45980.541874652779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45980.541874652779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45980.541874652779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45980.541874652779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45980.541874652779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45980.541874652779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45980.541874652779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45980.541874652779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45980.541874652779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45980.541874652779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45980.541874652779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45980.541874652779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45980.541874652779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45980.541874652779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45980.541874652779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45980.541874652779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45980.541874652779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45980.541874652779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45980.541874652779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45980.541874652779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45980.541874652779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45980.541874652779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45980.541874652779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45980.541874652779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45980.541874652779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45980.541874652779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45980.541874652779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45980.541874652779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45980.541874652779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45980.541874652779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45980.541874652779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45980.541874652779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45980.541874652779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45980.541874652779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45980.541874652779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45980.541874652779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45980.541874652779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45980.541874652779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45980.541874652779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45980.541874652779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45980.541874652779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45980.541874652779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45980.541874652779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45980.541874652779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45980.541874652779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45980.541874652779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45980.541874652779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45980.541874652779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45980.541874652779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45980.541874652779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45980.541874652779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45980.541874652779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45980.541874652779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45980.541874652779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45980.541874652779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45980.541874652779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45980.541874652779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45980.541874652779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45980.541874652779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45980.541874652779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45980.541874652779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45980.541874652779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45980.541874652779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45980.541874652779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45980.541874652779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45980.541874652779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45980.541874652779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45980.541874652779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45980.541874652779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45980.541874652779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45980.541874652779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45980.541874652779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45980.541874652779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45980.541874652779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45980.541874652779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45980.541874652779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45980.541874652779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45980.541874652779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45980.541874652779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45980.541874652779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45980.541874652779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45980.541874652779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45980.541874652779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45980.541874652779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45980.541874652779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45980.541874652779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45980.541874652779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45980.541874652779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45980.541874652779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45980.541874652779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45980.541874652779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45980.541874652779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45980.541874652779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45980.541874652779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45980.541874652779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45980.541874652779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45980.541874652779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45980.541874652779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45980.541874652779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45980.541874652779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45980.541874652779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45980.541874652779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45980.541874652779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45980.541874652779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45980.541874652779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45980.541874652779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45980.541874652779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45980.541874652779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45980.541874652779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45980.541874652779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45980.541874652779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45980.541874652779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45980.541874652779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45980.541874652779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45980.541874652779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45980.541874652779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45980.541874652779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45980.541874652779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45980.541874652779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45980.541874652779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45980.541874652779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45980.541874652779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45980.541874652779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45980.541874652779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45980.541874652779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45980.541874652779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45980.541874652779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45980.541874652779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45980.541874652779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45980.541874652779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45980.541874652779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45980.541874652779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45980.541874652779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45980.541874652779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45980.541874652779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45980.541874652779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45980.541874652779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45980.541874652779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45980.541874652779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45980.541874652779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45980.541874652779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45980.541874652779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45980.541874652779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45980.541874652779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45980.541874652779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45980.541874652779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45980.541874652779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45980.541874652779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45980.541874652779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45980.541874652779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45980.541874652779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45980.541874652779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45980.541874652779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45980.541874652779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45980.541874652779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45980.541874652779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45980.541874652779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45980.541874652779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45980.541874652779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45980.541874652779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45980.541874652779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45980.541874652779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45980.541874652779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45980.541874652779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45980.541874652779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45980.541874652779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45980.541874652779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45980.541874652779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45980.541874652779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45980.541874652779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45980.541874652779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45980.541874652779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45980.541874652779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45980.541874652779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45980.541874652779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45980.541874652779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45980.541874652779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45980.541874652779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45980.541874652779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45980.541874652779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45980.541874652779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45980.541874652779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45980.541874652779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45980.541874652779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45980.541874652779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45980.541874652779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45980.541874652779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45980.541874652779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45980.541874652779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45980.541874652779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45980.541874652779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45980.541874652779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45980.541874652779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45980.541874652779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45980.541874652779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45980.541874652779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45980.541874652779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45980.541874652779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45980.541874652779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45980.541874652779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45980.541874652779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45980.541874652779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45980.541874652779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45980.541874652779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45980.541874652779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45980.541874652779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45980.541874652779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45980.541874652779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45980.541874652779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45980.541874652779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45980.541874652779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45980.541874652779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45980.541874652779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45980.541874652779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45980.541874652779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45980.541874652779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45980.541874652779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45980.541874652779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45980.541874652779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45980.541874652779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45980.541874652779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45980.541874652779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45980.541874652779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45980.541874652779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45980.541874652779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45980.541874652779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45980.541874652779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45980.541874652779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45980.541874652779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45980.541874652779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45980.541874652779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45980.541874652779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45980.541874652779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45980.541874652779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45980.541874652779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45980.541874652779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45980.541874652779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45980.541874652779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45980.541874652779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45980.541874652779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45980.541874652779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45980.541874652779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45980.541874652779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45980.541874652779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45980.541874652779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45980.541874652779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45980.541874652779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45980.541874652779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45980.541874652779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45980.541874652779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45980.541874652779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45980.541874652779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45980.541874652779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45980.541874652779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45980.541874652779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45980.541874652779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45980.541874652779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45980.541874652779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45980.541874652779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45980.541874652779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45980.541874652779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45980.541874652779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45980.541874652779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45980.541874652779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45980.541874652779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45980.541874652779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45980.541874652779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45980.541874652779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45980.541874652779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45980.541874652779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45980.541874652779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45980.541874652779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45980.541874652779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45980.541874652779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45980.541874652779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45980.541874652779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45980.541874652779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45980.541874652779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45980.541874652779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45980.541874652779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45980.541874652779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45980.541874652779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45980.541874652779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45980.541874652779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45980.541874652779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45980.541874652779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45980.541874652779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45980.541874652779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45980.541874652779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45980.541874652779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45980.541874652779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45980.541874652779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45980.541874652779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45980.541874652779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45980.541874652779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45980.541874652779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45980.541874652779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45980.541874652779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45980.541874652779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45980.541874652779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45980.541874652779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45980.541874652779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45980.541874652779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45980.541874652779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45980.541874652779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45980.541874652779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45980.541874652779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45980.541874652779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45980.541874652779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45980.541874652779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45980.541874652779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45980.541874652779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45980.541874652779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45980.541874652779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45980.541874652779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45980.541874652779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45980.541874652779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45980.541874652779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45980.541874652779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978" ca="1" si="16">IFERROR(NOW()-F964,"-")</f>
        <v>45980.541874652779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45980.541874652779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45980.541874652779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45980.541874652779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45980.541874652779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45980.541874652779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45980.541874652779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45980.541874652779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45980.541874652779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45980.541874652779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45980.541874652779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45980.541874652779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45980.541874652779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45980.541874652779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45980.541874652779</v>
      </c>
      <c r="H978" s="22"/>
      <c r="I978" s="19" t="str">
        <f>IFERROR(VLOOKUP(D978,DB!A:F,6,0),"")</f>
        <v/>
      </c>
      <c r="J978" s="18" t="str">
        <f>IFERROR(VLOOKUP(D978,DB!A:G,7,0),"")</f>
        <v/>
      </c>
      <c r="K978" s="45"/>
      <c r="L978" s="23" t="str">
        <f>IFERROR(VLOOKUP(D978,DB!A:I,9,0),"")</f>
        <v/>
      </c>
    </row>
  </sheetData>
  <dataValidations count="2">
    <dataValidation allowBlank="1" showInputMessage="1" showErrorMessage="1" sqref="E1" xr:uid="{5914219A-CB83-432D-936A-CC0CB6F3982A}"/>
    <dataValidation type="list" allowBlank="1" showInputMessage="1" showErrorMessage="1" sqref="E2:E97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3"/>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277.06115706018318</v>
      </c>
      <c r="H2" s="95">
        <v>45703.474768518521</v>
      </c>
      <c r="I2" s="95" t="str">
        <f>IFERROR(VLOOKUP(D2,DB!A:F,6,0),"")</f>
        <v>SCECO</v>
      </c>
      <c r="J2" s="95" t="str">
        <f>IFERROR(VLOOKUP(D2,DB!A:G,7,0),"")</f>
        <v>Dead</v>
      </c>
      <c r="K2" s="97" t="s">
        <v>39110</v>
      </c>
      <c r="L2" s="91" t="str">
        <f>IFERROR(VLOOKUP(D2,DB!A:I,9,0),"")</f>
        <v>Latis</v>
      </c>
    </row>
    <row r="3" spans="1:16" ht="15" customHeight="1">
      <c r="A3" s="113"/>
      <c r="B3" s="113" t="str">
        <f>IFERROR(VLOOKUP(D3,DB!A:K,11,0),"")</f>
        <v/>
      </c>
      <c r="C3" s="93"/>
      <c r="D3" s="91"/>
      <c r="E3" s="94"/>
      <c r="F3" s="95"/>
      <c r="G3" s="96">
        <f t="shared" ref="G3:G63" ca="1" si="0">IFERROR(NOW()-F3,"")</f>
        <v>45980.541874652779</v>
      </c>
      <c r="H3" s="95"/>
      <c r="I3" s="113" t="str">
        <f>IFERROR(VLOOKUP(D3,DB!A:F,6,0),"")</f>
        <v/>
      </c>
      <c r="J3" s="113" t="str">
        <f>IFERROR(VLOOKUP(D3,DB!A:G,7,0),"")</f>
        <v/>
      </c>
      <c r="K3" s="97"/>
      <c r="L3" s="91" t="str">
        <f>IFERROR(VLOOKUP(D3,DB!A:I,9,0),"")</f>
        <v/>
      </c>
    </row>
    <row r="4" spans="1:16" ht="15" customHeight="1">
      <c r="A4" s="113"/>
      <c r="B4" s="113" t="str">
        <f>IFERROR(VLOOKUP(D4,DB!A:K,11,0),"")</f>
        <v/>
      </c>
      <c r="C4" s="93"/>
      <c r="D4" s="91"/>
      <c r="E4" s="94"/>
      <c r="F4" s="95"/>
      <c r="G4" s="96">
        <f t="shared" ca="1" si="0"/>
        <v>45980.541874652779</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45980.541874652779</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45980.541874652779</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45980.541874652779</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45980.541874652779</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45980.541874652779</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45980.541874652779</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45980.541874652779</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45980.541874652779</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45980.541874652779</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45980.541874652779</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45980.541874652779</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45980.541874652779</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45980.541874652779</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45980.541874652779</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45980.541874652779</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45980.541874652779</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45980.541874652779</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45980.541874652779</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45980.541874652779</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45980.541874652779</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45980.541874652779</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45980.541874652779</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45980.541874652779</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45980.541874652779</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45980.541874652779</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45980.541874652779</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45980.541874652779</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45980.541874652779</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45980.541874652779</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45980.541874652779</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45980.541874652779</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45980.541874652779</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45980.541874652779</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45980.541874652779</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45980.541874652779</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45980.541874652779</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45980.541874652779</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45980.541874652779</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45980.541874652779</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45980.541874652779</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45980.541874652779</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45980.541874652779</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45980.541874652779</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45980.541874652779</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45980.541874652779</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45980.541874652779</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45980.541874652779</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45980.541874652779</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45980.541874652779</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45980.541874652779</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45980.541874652779</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45980.541874652779</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45980.541874652779</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45980.541874652779</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45980.541874652779</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45980.541874652779</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45980.541874652779</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45980.541874652779</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45980.541874652779</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ref="G64:G127" ca="1" si="1">IFERROR(NOW()-F64,"")</f>
        <v>45980.541874652779</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45980.541874652779</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45980.541874652779</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45980.541874652779</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45980.541874652779</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45980.541874652779</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45980.541874652779</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45980.541874652779</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45980.541874652779</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45980.541874652779</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45980.541874652779</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45980.541874652779</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45980.541874652779</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45980.541874652779</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45980.541874652779</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45980.541874652779</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45980.541874652779</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45980.541874652779</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45980.541874652779</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45980.541874652779</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45980.541874652779</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45980.541874652779</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45980.541874652779</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45980.541874652779</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45980.541874652779</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45980.541874652779</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45980.541874652779</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45980.541874652779</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45980.541874652779</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45980.541874652779</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45980.541874652779</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45980.541874652779</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45980.541874652779</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45980.541874652779</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45980.541874652779</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45980.541874652779</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45980.541874652779</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45980.541874652779</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45980.541874652779</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45980.541874652779</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45980.541874652779</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45980.541874652779</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45980.541874652779</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45980.541874652779</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45980.541874652779</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45980.541874652779</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45980.541874652779</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45980.541874652779</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45980.541874652779</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45980.541874652779</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45980.541874652779</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45980.541874652779</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45980.541874652779</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45980.541874652779</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45980.541874652779</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45980.541874652779</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45980.541874652779</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45980.541874652779</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45980.541874652779</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45980.541874652779</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45980.541874652779</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45980.541874652779</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45980.541874652779</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45980.541874652779</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ref="G128:G191" ca="1" si="2">IFERROR(NOW()-F128,"")</f>
        <v>45980.541874652779</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45980.541874652779</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45980.541874652779</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45980.541874652779</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45980.541874652779</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45980.541874652779</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45980.541874652779</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45980.541874652779</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45980.541874652779</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45980.541874652779</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45980.541874652779</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45980.541874652779</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45980.541874652779</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45980.541874652779</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45980.541874652779</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45980.541874652779</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45980.541874652779</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45980.541874652779</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45980.541874652779</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45980.541874652779</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45980.541874652779</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45980.541874652779</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45980.541874652779</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45980.541874652779</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45980.541874652779</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45980.541874652779</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45980.541874652779</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45980.541874652779</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45980.541874652779</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45980.541874652779</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45980.541874652779</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45980.541874652779</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45980.541874652779</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45980.541874652779</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45980.541874652779</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45980.541874652779</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45980.541874652779</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45980.541874652779</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45980.541874652779</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45980.541874652779</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45980.541874652779</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45980.541874652779</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45980.541874652779</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45980.541874652779</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45980.541874652779</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45980.541874652779</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45980.541874652779</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45980.541874652779</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45980.541874652779</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45980.541874652779</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45980.541874652779</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45980.541874652779</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45980.541874652779</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45980.541874652779</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45980.541874652779</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45980.541874652779</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45980.541874652779</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45980.541874652779</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45980.541874652779</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45980.541874652779</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45980.541874652779</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45980.541874652779</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45980.541874652779</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45980.541874652779</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ref="G192:G255" ca="1" si="3">IFERROR(NOW()-F192,"")</f>
        <v>45980.541874652779</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45980.541874652779</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45980.541874652779</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45980.541874652779</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45980.541874652779</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45980.541874652779</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45980.541874652779</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45980.541874652779</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45980.541874652779</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45980.541874652779</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45980.541874652779</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45980.541874652779</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45980.541874652779</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45980.541874652779</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45980.541874652779</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45980.541874652779</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45980.541874652779</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45980.541874652779</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45980.541874652779</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45980.541874652779</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45980.541874652779</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45980.541874652779</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45980.541874652779</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45980.541874652779</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45980.541874652779</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45980.541874652779</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45980.541874652779</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45980.541874652779</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45980.541874652779</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45980.541874652779</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45980.541874652779</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45980.541874652779</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45980.541874652779</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45980.541874652779</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45980.541874652779</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45980.541874652779</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45980.541874652779</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45980.541874652779</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45980.541874652779</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45980.541874652779</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45980.541874652779</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45980.541874652779</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45980.541874652779</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45980.541874652779</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45980.541874652779</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45980.541874652779</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45980.541874652779</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45980.541874652779</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45980.541874652779</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45980.541874652779</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45980.541874652779</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45980.541874652779</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45980.541874652779</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45980.541874652779</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45980.541874652779</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45980.541874652779</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45980.541874652779</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45980.541874652779</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45980.541874652779</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45980.541874652779</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45980.541874652779</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45980.541874652779</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45980.541874652779</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45980.541874652779</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ref="G256:G319" ca="1" si="4">IFERROR(NOW()-F256,"")</f>
        <v>45980.541874652779</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45980.541874652779</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45980.541874652779</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45980.541874652779</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45980.541874652779</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45980.541874652779</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45980.541874652779</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45980.541874652779</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45980.541874652779</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45980.541874652779</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45980.541874652779</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45980.541874652779</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45980.541874652779</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45980.541874652779</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45980.541874652779</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45980.541874652779</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45980.541874652779</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45980.541874652779</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45980.541874652779</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45980.541874652779</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45980.541874652779</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45980.541874652779</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45980.541874652779</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45980.541874652779</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45980.541874652779</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45980.541874652779</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45980.541874652779</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45980.541874652779</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45980.541874652779</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45980.541874652779</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45980.541874652779</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45980.541874652779</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45980.541874652779</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45980.541874652779</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45980.541874652779</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45980.541874652779</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45980.541874652779</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45980.541874652779</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45980.541874652779</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45980.541874652779</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45980.541874652779</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45980.541874652779</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45980.541874652779</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45980.541874652779</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45980.541874652779</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45980.541874652779</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45980.541874652779</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45980.541874652779</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45980.541874652779</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45980.541874652779</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45980.541874652779</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45980.541874652779</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45980.541874652779</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45980.541874652779</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45980.541874652779</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45980.541874652779</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45980.541874652779</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45980.541874652779</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45980.541874652779</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45980.541874652779</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45980.541874652779</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45980.541874652779</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45980.541874652779</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45980.541874652779</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ref="G320:G383" ca="1" si="5">IFERROR(NOW()-F320,"")</f>
        <v>45980.541874652779</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45980.541874652779</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45980.541874652779</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45980.541874652779</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45980.541874652779</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45980.541874652779</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45980.541874652779</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45980.541874652779</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45980.541874652779</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45980.541874652779</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45980.541874652779</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45980.541874652779</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45980.541874652779</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45980.541874652779</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45980.541874652779</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45980.541874652779</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45980.541874652779</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45980.541874652779</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45980.541874652779</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45980.541874652779</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45980.541874652779</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45980.541874652779</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45980.541874652779</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45980.541874652779</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45980.541874652779</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45980.541874652779</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45980.541874652779</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45980.541874652779</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45980.541874652779</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45980.541874652779</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45980.541874652779</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45980.541874652779</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45980.541874652779</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45980.541874652779</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45980.541874652779</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45980.541874652779</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45980.541874652779</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45980.541874652779</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45980.541874652779</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45980.541874652779</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45980.541874652779</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45980.541874652779</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45980.541874652779</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45980.541874652779</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45980.541874652779</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45980.541874652779</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45980.541874652779</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45980.541874652779</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45980.541874652779</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45980.541874652779</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45980.541874652779</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45980.541874652779</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45980.541874652779</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45980.541874652779</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45980.541874652779</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45980.541874652779</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45980.541874652779</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45980.541874652779</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45980.541874652779</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45980.541874652779</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45980.541874652779</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45980.541874652779</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45980.541874652779</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45980.541874652779</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ref="G384:G447" ca="1" si="6">IFERROR(NOW()-F384,"")</f>
        <v>45980.541874652779</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45980.541874652779</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45980.541874652779</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45980.541874652779</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45980.541874652779</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45980.541874652779</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45980.541874652779</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45980.541874652779</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45980.541874652779</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45980.541874652779</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45980.541874652779</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45980.541874652779</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45980.541874652779</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45980.541874652779</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45980.541874652779</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45980.541874652779</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45980.541874652779</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45980.541874652779</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45980.541874652779</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45980.541874652779</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45980.541874652779</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45980.541874652779</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45980.541874652779</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45980.541874652779</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45980.541874652779</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45980.541874652779</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45980.541874652779</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45980.541874652779</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45980.541874652779</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45980.541874652779</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45980.541874652779</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45980.541874652779</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45980.541874652779</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45980.541874652779</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45980.541874652779</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45980.541874652779</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45980.541874652779</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45980.541874652779</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45980.541874652779</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45980.541874652779</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45980.541874652779</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45980.541874652779</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45980.541874652779</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45980.541874652779</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45980.541874652779</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45980.541874652779</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45980.541874652779</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45980.541874652779</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45980.541874652779</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45980.541874652779</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45980.541874652779</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45980.541874652779</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45980.541874652779</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45980.541874652779</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45980.541874652779</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45980.541874652779</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45980.541874652779</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45980.541874652779</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45980.541874652779</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45980.541874652779</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45980.541874652779</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45980.541874652779</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45980.541874652779</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45980.541874652779</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ref="G448:G493" ca="1" si="7">IFERROR(NOW()-F448,"")</f>
        <v>45980.541874652779</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45980.541874652779</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45980.541874652779</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45980.541874652779</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45980.541874652779</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45980.541874652779</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45980.541874652779</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45980.541874652779</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45980.541874652779</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45980.541874652779</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45980.541874652779</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45980.541874652779</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45980.541874652779</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45980.541874652779</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45980.541874652779</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45980.541874652779</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45980.541874652779</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45980.541874652779</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45980.541874652779</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45980.541874652779</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45980.541874652779</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45980.541874652779</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45980.541874652779</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45980.541874652779</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45980.541874652779</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45980.541874652779</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45980.541874652779</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45980.541874652779</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45980.541874652779</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45980.541874652779</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45980.541874652779</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45980.541874652779</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45980.541874652779</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45980.541874652779</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45980.541874652779</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45980.541874652779</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45980.541874652779</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45980.541874652779</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45980.541874652779</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45980.541874652779</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45980.541874652779</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45980.541874652779</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45980.541874652779</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45980.541874652779</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45980.541874652779</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45980.541874652779</v>
      </c>
      <c r="H493" s="95"/>
      <c r="I493" s="113" t="str">
        <f>IFERROR(VLOOKUP(D493,DB!A:F,6,0),"")</f>
        <v/>
      </c>
      <c r="J493" s="113" t="str">
        <f>IFERROR(VLOOKUP(D493,DB!A:G,7,0),"")</f>
        <v/>
      </c>
      <c r="K493" s="97"/>
      <c r="L493" s="91" t="str">
        <f>IFERROR(VLOOKUP(D493,DB!A:I,9,0),"")</f>
        <v/>
      </c>
    </row>
  </sheetData>
  <dataValidations count="2">
    <dataValidation allowBlank="1" showInputMessage="1" showErrorMessage="1" sqref="E1" xr:uid="{A4F81451-56CC-4543-9497-104C4E44EE4B}"/>
    <dataValidation type="list" allowBlank="1" showInputMessage="1" showErrorMessage="1" sqref="E2:E49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74"/>
  <sheetViews>
    <sheetView workbookViewId="0">
      <selection activeCell="D6" sqref="D6"/>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39111</v>
      </c>
      <c r="B2" s="37" t="str">
        <f>IFERROR(VLOOKUP(D2,DB!A:K,11,0),"")</f>
        <v>R5</v>
      </c>
      <c r="C2" s="37">
        <v>3</v>
      </c>
      <c r="D2" s="106" t="s">
        <v>36011</v>
      </c>
      <c r="E2" s="37" t="s">
        <v>39021</v>
      </c>
      <c r="F2" s="38">
        <v>45891.832060185188</v>
      </c>
      <c r="G2" s="108">
        <f ca="1">IFERROR(NOW()-F2,"")</f>
        <v>88.709814467591059</v>
      </c>
      <c r="H2" s="38">
        <v>45891.790393518517</v>
      </c>
      <c r="I2" s="37" t="str">
        <f>IFERROR(VLOOKUP(D2,DB!A:F,6,0),"")</f>
        <v>Generator-SG</v>
      </c>
      <c r="J2" s="37" t="str">
        <f>IFERROR(VLOOKUP(D2,DB!A:G,7,0),"")</f>
        <v>Vandalized</v>
      </c>
      <c r="K2" s="37" t="s">
        <v>39112</v>
      </c>
      <c r="L2" s="37" t="str">
        <f>IFERROR(VLOOKUP(D2,DB!A:I,9,0),"")</f>
        <v>Latis</v>
      </c>
      <c r="M2" s="105"/>
    </row>
    <row r="3" spans="1:13" ht="30">
      <c r="A3" s="37" t="s">
        <v>39113</v>
      </c>
      <c r="B3" s="37" t="str">
        <f>IFERROR(VLOOKUP(D3,DB!A:K,11,0),"")</f>
        <v>R5</v>
      </c>
      <c r="C3" s="37">
        <v>1</v>
      </c>
      <c r="D3" s="37" t="s">
        <v>33268</v>
      </c>
      <c r="E3" s="37" t="s">
        <v>39102</v>
      </c>
      <c r="F3" s="38">
        <v>45926.188877314817</v>
      </c>
      <c r="G3" s="108">
        <f t="shared" ref="G3" ca="1" si="0">IFERROR(NOW()-F3,"")</f>
        <v>54.352997337962734</v>
      </c>
      <c r="H3" s="38">
        <v>45926.158159722225</v>
      </c>
      <c r="I3" s="37" t="str">
        <f>IFERROR(VLOOKUP(D3,DB!A:F,6,0),"")</f>
        <v>SCECO</v>
      </c>
      <c r="J3" s="37" t="str">
        <f>IFERROR(VLOOKUP(D3,DB!A:G,7,0),"")</f>
        <v>Good</v>
      </c>
      <c r="K3" s="37" t="s">
        <v>39114</v>
      </c>
      <c r="L3" s="37" t="str">
        <f>IFERROR(VLOOKUP(D3,DB!A:I,9,0),"")</f>
        <v>Latis</v>
      </c>
      <c r="M3" s="105"/>
    </row>
    <row r="4" spans="1:13" ht="48" customHeight="1">
      <c r="A4" s="109" t="s">
        <v>39115</v>
      </c>
      <c r="B4" s="109" t="str">
        <f>IFERROR(VLOOKUP(D4,DB!A:K,11,0),"")</f>
        <v>R5</v>
      </c>
      <c r="C4" s="109">
        <v>1</v>
      </c>
      <c r="D4" s="109" t="s">
        <v>34758</v>
      </c>
      <c r="E4" s="109" t="s">
        <v>39102</v>
      </c>
      <c r="F4" s="110">
        <v>45948.661111111112</v>
      </c>
      <c r="G4" s="111">
        <f t="shared" ref="G4" ca="1" si="1">IFERROR(NOW()-F4,"")</f>
        <v>31.880763541666965</v>
      </c>
      <c r="H4" s="110">
        <v>45948.661111111112</v>
      </c>
      <c r="I4" s="109" t="str">
        <f>IFERROR(VLOOKUP(D4,DB!A:F,6,0),"")</f>
        <v>SCECO</v>
      </c>
      <c r="J4" s="109" t="str">
        <f>IFERROR(VLOOKUP(D4,DB!A:G,7,0),"")</f>
        <v>Dead</v>
      </c>
      <c r="K4" s="109" t="s">
        <v>39116</v>
      </c>
      <c r="L4" s="109" t="str">
        <f>IFERROR(VLOOKUP(D4,DB!A:I,9,0),"")</f>
        <v>Latis</v>
      </c>
    </row>
    <row r="5" spans="1:13" s="105" customFormat="1">
      <c r="A5" s="109" t="s">
        <v>39117</v>
      </c>
      <c r="B5" s="109" t="str">
        <f>IFERROR(VLOOKUP(D5,DB!A:K,11,0),"")</f>
        <v>R5</v>
      </c>
      <c r="C5" s="109">
        <v>1</v>
      </c>
      <c r="D5" s="109" t="s">
        <v>33371</v>
      </c>
      <c r="E5" s="109" t="s">
        <v>39021</v>
      </c>
      <c r="F5" s="135">
        <v>45977.514803240738</v>
      </c>
      <c r="G5" s="111">
        <f ca="1">IFERROR(NOW()-F5,"")</f>
        <v>3.0270714120415505</v>
      </c>
      <c r="H5" s="135">
        <v>45977.468807870369</v>
      </c>
      <c r="I5" s="109" t="str">
        <f>IFERROR(VLOOKUP(D5,DB!A:F,6,0),"")</f>
        <v>SCECO</v>
      </c>
      <c r="J5" s="109" t="str">
        <f>IFERROR(VLOOKUP(D5,DB!A:G,7,0),"")</f>
        <v>Weak</v>
      </c>
      <c r="K5" s="109" t="s">
        <v>39118</v>
      </c>
      <c r="L5" s="109" t="str">
        <f>IFERROR(VLOOKUP(D5,DB!A:I,9,0),"")</f>
        <v>Latis</v>
      </c>
    </row>
    <row r="6" spans="1:13">
      <c r="A6" s="109"/>
      <c r="B6" s="109" t="str">
        <f>IFERROR(VLOOKUP(D6,DB!A:K,11,0),"")</f>
        <v/>
      </c>
      <c r="C6" s="109"/>
      <c r="D6" s="109"/>
      <c r="E6" s="109"/>
      <c r="F6" s="109"/>
      <c r="G6" s="111">
        <f ca="1">IFERROR(NOW()-F6,"")</f>
        <v>45980.541874652779</v>
      </c>
      <c r="H6" s="109"/>
      <c r="I6" s="109"/>
      <c r="J6" s="109" t="str">
        <f>IFERROR(VLOOKUP(D6,DB!A:G,7,0),"")</f>
        <v/>
      </c>
      <c r="K6" s="109"/>
      <c r="L6" s="109" t="str">
        <f>IFERROR(VLOOKUP(D6,DB!A:I,9,0),"")</f>
        <v/>
      </c>
    </row>
    <row r="7" spans="1:13">
      <c r="A7" s="109"/>
      <c r="B7" s="109" t="str">
        <f>IFERROR(VLOOKUP(D7,DB!A:K,11,0),"")</f>
        <v/>
      </c>
      <c r="C7" s="109"/>
      <c r="D7" s="109"/>
      <c r="E7" s="109"/>
      <c r="F7" s="109"/>
      <c r="G7" s="111">
        <f ca="1">IFERROR(NOW()-F7,"")</f>
        <v>45980.541874652779</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45980.541874652779</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45980.541874652779</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45980.541874652779</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45980.541874652779</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45980.541874652779</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45980.541874652779</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45980.541874652779</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45980.541874652779</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45980.541874652779</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45980.541874652779</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45980.541874652779</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45980.541874652779</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45980.541874652779</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45980.541874652779</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45980.541874652779</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45980.541874652779</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45980.541874652779</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45980.541874652779</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45980.541874652779</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45980.541874652779</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45980.541874652779</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45980.541874652779</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45980.541874652779</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45980.541874652779</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45980.541874652779</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45980.541874652779</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45980.541874652779</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45980.541874652779</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45980.541874652779</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45980.541874652779</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45980.541874652779</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45980.541874652779</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45980.541874652779</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45980.541874652779</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45980.541874652779</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45980.541874652779</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45980.541874652779</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45980.541874652779</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45980.541874652779</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45980.541874652779</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45980.541874652779</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45980.541874652779</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45980.541874652779</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45980.541874652779</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45980.541874652779</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45980.541874652779</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45980.541874652779</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45980.541874652779</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45980.541874652779</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45980.541874652779</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45980.541874652779</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45980.541874652779</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45980.541874652779</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45980.541874652779</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45980.541874652779</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45980.541874652779</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45980.541874652779</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45980.541874652779</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45980.541874652779</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45980.541874652779</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45980.541874652779</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45980.541874652779</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45980.541874652779</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45980.541874652779</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45980.541874652779</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45980.541874652779</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45980.541874652779</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45980.541874652779</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45980.541874652779</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45980.541874652779</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45980.541874652779</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45980.541874652779</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45980.541874652779</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45980.541874652779</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45980.541874652779</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45980.541874652779</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45980.541874652779</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45980.541874652779</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45980.541874652779</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45980.541874652779</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45980.541874652779</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45980.541874652779</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45980.541874652779</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45980.541874652779</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45980.541874652779</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45980.541874652779</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45980.541874652779</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45980.541874652779</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45980.541874652779</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45980.541874652779</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45980.541874652779</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45980.541874652779</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45980.541874652779</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45980.541874652779</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45980.541874652779</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45980.541874652779</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45980.541874652779</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45980.541874652779</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45980.541874652779</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45980.541874652779</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45980.541874652779</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45980.541874652779</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45980.541874652779</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45980.541874652779</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45980.541874652779</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45980.541874652779</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45980.541874652779</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45980.541874652779</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45980.541874652779</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45980.541874652779</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45980.541874652779</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45980.541874652779</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45980.541874652779</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45980.541874652779</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45980.541874652779</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45980.541874652779</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45980.541874652779</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45980.541874652779</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45980.541874652779</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45980.541874652779</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45980.541874652779</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45980.541874652779</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45980.541874652779</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45980.541874652779</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45980.541874652779</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45980.541874652779</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45980.541874652779</v>
      </c>
      <c r="H134" s="109"/>
      <c r="I134" s="109" t="str">
        <f>IFERROR(VLOOKUP(D134,DB!A:F,6,0),"")</f>
        <v/>
      </c>
      <c r="J134" s="109" t="str">
        <f>IFERROR(VLOOKUP(D134,DB!A:G,7,0),"")</f>
        <v/>
      </c>
      <c r="K134" s="109"/>
      <c r="L134" s="109" t="str">
        <f>IFERROR(VLOOKUP(D134,DB!A:I,9,0),"")</f>
        <v/>
      </c>
    </row>
    <row r="135" spans="1:12">
      <c r="A135" s="138"/>
      <c r="B135" s="138" t="str">
        <f>IFERROR(VLOOKUP(D135,DB!A:K,11,0),"")</f>
        <v/>
      </c>
      <c r="C135" s="138"/>
      <c r="D135" s="138"/>
      <c r="E135" s="138"/>
      <c r="F135" s="139"/>
      <c r="G135" s="111">
        <f ca="1">IFERROR(NOW()-F135,"")</f>
        <v>45980.541874652779</v>
      </c>
      <c r="H135" s="139"/>
      <c r="I135" s="138" t="str">
        <f>IFERROR(VLOOKUP(D135,DB!A:F,6,0),"")</f>
        <v/>
      </c>
      <c r="J135" s="138" t="str">
        <f>IFERROR(VLOOKUP(D135,DB!A:G,7,0),"")</f>
        <v/>
      </c>
      <c r="K135" s="138"/>
      <c r="L135" s="138" t="str">
        <f>IFERROR(VLOOKUP(D135,DB!A:I,9,0),"")</f>
        <v/>
      </c>
    </row>
    <row r="136" spans="1:12">
      <c r="A136" s="138"/>
      <c r="B136" s="138" t="str">
        <f>IFERROR(VLOOKUP(D136,DB!A:K,11,0),"")</f>
        <v/>
      </c>
      <c r="C136" s="138"/>
      <c r="D136" s="138"/>
      <c r="E136" s="138"/>
      <c r="F136" s="139"/>
      <c r="G136" s="111">
        <f ca="1">IFERROR(NOW()-F136,"")</f>
        <v>45980.541874652779</v>
      </c>
      <c r="H136" s="139"/>
      <c r="I136" s="138" t="str">
        <f>IFERROR(VLOOKUP(D136,DB!A:F,6,0),"")</f>
        <v/>
      </c>
      <c r="J136" s="138" t="str">
        <f>IFERROR(VLOOKUP(D136,DB!A:G,7,0),"")</f>
        <v/>
      </c>
      <c r="K136" s="138"/>
      <c r="L136" s="138" t="str">
        <f>IFERROR(VLOOKUP(D136,DB!A:I,9,0),"")</f>
        <v/>
      </c>
    </row>
    <row r="137" spans="1:12">
      <c r="A137" s="138"/>
      <c r="B137" s="138" t="str">
        <f>IFERROR(VLOOKUP(D137,DB!A:K,11,0),"")</f>
        <v/>
      </c>
      <c r="C137" s="138"/>
      <c r="D137" s="138"/>
      <c r="E137" s="138"/>
      <c r="F137" s="139"/>
      <c r="G137" s="111">
        <f ca="1">IFERROR(NOW()-F137,"")</f>
        <v>45980.541874652779</v>
      </c>
      <c r="H137" s="139"/>
      <c r="I137" s="138" t="str">
        <f>IFERROR(VLOOKUP(D137,DB!A:F,6,0),"")</f>
        <v/>
      </c>
      <c r="J137" s="138" t="str">
        <f>IFERROR(VLOOKUP(D137,DB!A:G,7,0),"")</f>
        <v/>
      </c>
      <c r="K137" s="138"/>
      <c r="L137" s="138" t="str">
        <f>IFERROR(VLOOKUP(D137,DB!A:I,9,0),"")</f>
        <v/>
      </c>
    </row>
    <row r="138" spans="1:12">
      <c r="A138" s="138"/>
      <c r="B138" s="138" t="str">
        <f>IFERROR(VLOOKUP(D138,DB!A:K,11,0),"")</f>
        <v/>
      </c>
      <c r="C138" s="138"/>
      <c r="D138" s="138"/>
      <c r="E138" s="138"/>
      <c r="F138" s="139"/>
      <c r="G138" s="111">
        <f ca="1">IFERROR(NOW()-F138,"")</f>
        <v>45980.541874652779</v>
      </c>
      <c r="H138" s="139"/>
      <c r="I138" s="138" t="str">
        <f>IFERROR(VLOOKUP(D138,DB!A:F,6,0),"")</f>
        <v/>
      </c>
      <c r="J138" s="138" t="str">
        <f>IFERROR(VLOOKUP(D138,DB!A:G,7,0),"")</f>
        <v/>
      </c>
      <c r="K138" s="138"/>
      <c r="L138" s="138" t="str">
        <f>IFERROR(VLOOKUP(D138,DB!A:I,9,0),"")</f>
        <v/>
      </c>
    </row>
    <row r="139" spans="1:12">
      <c r="A139" s="138"/>
      <c r="B139" s="138" t="str">
        <f>IFERROR(VLOOKUP(D139,DB!A:K,11,0),"")</f>
        <v/>
      </c>
      <c r="C139" s="138"/>
      <c r="D139" s="138"/>
      <c r="E139" s="138"/>
      <c r="F139" s="139"/>
      <c r="G139" s="111">
        <f ca="1">IFERROR(NOW()-F139,"")</f>
        <v>45980.541874652779</v>
      </c>
      <c r="H139" s="139"/>
      <c r="I139" s="138" t="str">
        <f>IFERROR(VLOOKUP(D139,DB!A:F,6,0),"")</f>
        <v/>
      </c>
      <c r="J139" s="138" t="str">
        <f>IFERROR(VLOOKUP(D139,DB!A:G,7,0),"")</f>
        <v/>
      </c>
      <c r="K139" s="138"/>
      <c r="L139" s="138" t="str">
        <f>IFERROR(VLOOKUP(D139,DB!A:I,9,0),"")</f>
        <v/>
      </c>
    </row>
    <row r="140" spans="1:12">
      <c r="A140" s="138"/>
      <c r="B140" s="138" t="str">
        <f>IFERROR(VLOOKUP(D140,DB!A:K,11,0),"")</f>
        <v/>
      </c>
      <c r="C140" s="138"/>
      <c r="D140" s="138"/>
      <c r="E140" s="138"/>
      <c r="F140" s="139"/>
      <c r="G140" s="111">
        <f ca="1">IFERROR(NOW()-F140,"")</f>
        <v>45980.541874652779</v>
      </c>
      <c r="H140" s="139"/>
      <c r="I140" s="138" t="str">
        <f>IFERROR(VLOOKUP(D140,DB!A:F,6,0),"")</f>
        <v/>
      </c>
      <c r="J140" s="138" t="str">
        <f>IFERROR(VLOOKUP(D140,DB!A:G,7,0),"")</f>
        <v/>
      </c>
      <c r="K140" s="138"/>
      <c r="L140" s="138" t="str">
        <f>IFERROR(VLOOKUP(D140,DB!A:I,9,0),"")</f>
        <v/>
      </c>
    </row>
    <row r="141" spans="1:12">
      <c r="A141" s="138"/>
      <c r="B141" s="138" t="str">
        <f>IFERROR(VLOOKUP(D141,DB!A:K,11,0),"")</f>
        <v/>
      </c>
      <c r="C141" s="138"/>
      <c r="D141" s="138"/>
      <c r="E141" s="138"/>
      <c r="F141" s="139"/>
      <c r="G141" s="111">
        <f ca="1">IFERROR(NOW()-F141,"")</f>
        <v>45980.541874652779</v>
      </c>
      <c r="H141" s="139"/>
      <c r="I141" s="138" t="str">
        <f>IFERROR(VLOOKUP(D141,DB!A:F,6,0),"")</f>
        <v/>
      </c>
      <c r="J141" s="138" t="str">
        <f>IFERROR(VLOOKUP(D141,DB!A:G,7,0),"")</f>
        <v/>
      </c>
      <c r="K141" s="138"/>
      <c r="L141" s="138" t="str">
        <f>IFERROR(VLOOKUP(D141,DB!A:I,9,0),"")</f>
        <v/>
      </c>
    </row>
    <row r="142" spans="1:12">
      <c r="A142" s="138"/>
      <c r="B142" s="138" t="str">
        <f>IFERROR(VLOOKUP(D142,DB!A:K,11,0),"")</f>
        <v/>
      </c>
      <c r="C142" s="138"/>
      <c r="D142" s="138"/>
      <c r="E142" s="138"/>
      <c r="F142" s="139"/>
      <c r="G142" s="111">
        <f ca="1">IFERROR(NOW()-F142,"")</f>
        <v>45980.541874652779</v>
      </c>
      <c r="H142" s="139"/>
      <c r="I142" s="138" t="str">
        <f>IFERROR(VLOOKUP(D142,DB!A:F,6,0),"")</f>
        <v/>
      </c>
      <c r="J142" s="138" t="str">
        <f>IFERROR(VLOOKUP(D142,DB!A:G,7,0),"")</f>
        <v/>
      </c>
      <c r="K142" s="138"/>
      <c r="L142" s="138" t="str">
        <f>IFERROR(VLOOKUP(D142,DB!A:I,9,0),"")</f>
        <v/>
      </c>
    </row>
    <row r="143" spans="1:12">
      <c r="A143" s="138"/>
      <c r="B143" s="138" t="str">
        <f>IFERROR(VLOOKUP(D143,DB!A:K,11,0),"")</f>
        <v/>
      </c>
      <c r="C143" s="138"/>
      <c r="D143" s="138"/>
      <c r="E143" s="138"/>
      <c r="F143" s="139"/>
      <c r="G143" s="111">
        <f ca="1">IFERROR(NOW()-F143,"")</f>
        <v>45980.541874652779</v>
      </c>
      <c r="H143" s="139"/>
      <c r="I143" s="138" t="str">
        <f>IFERROR(VLOOKUP(D143,DB!A:F,6,0),"")</f>
        <v/>
      </c>
      <c r="J143" s="138" t="str">
        <f>IFERROR(VLOOKUP(D143,DB!A:G,7,0),"")</f>
        <v/>
      </c>
      <c r="K143" s="138"/>
      <c r="L143" s="138" t="str">
        <f>IFERROR(VLOOKUP(D143,DB!A:I,9,0),"")</f>
        <v/>
      </c>
    </row>
    <row r="144" spans="1:12">
      <c r="A144" s="138"/>
      <c r="B144" s="138" t="str">
        <f>IFERROR(VLOOKUP(D144,DB!A:K,11,0),"")</f>
        <v/>
      </c>
      <c r="C144" s="138"/>
      <c r="D144" s="138"/>
      <c r="E144" s="138"/>
      <c r="F144" s="139"/>
      <c r="G144" s="111">
        <f ca="1">IFERROR(NOW()-F144,"")</f>
        <v>45980.541874652779</v>
      </c>
      <c r="H144" s="139"/>
      <c r="I144" s="138" t="str">
        <f>IFERROR(VLOOKUP(D144,DB!A:F,6,0),"")</f>
        <v/>
      </c>
      <c r="J144" s="138" t="str">
        <f>IFERROR(VLOOKUP(D144,DB!A:G,7,0),"")</f>
        <v/>
      </c>
      <c r="K144" s="138"/>
      <c r="L144" s="138" t="str">
        <f>IFERROR(VLOOKUP(D144,DB!A:I,9,0),"")</f>
        <v/>
      </c>
    </row>
    <row r="145" spans="1:12">
      <c r="A145" s="138"/>
      <c r="B145" s="138" t="str">
        <f>IFERROR(VLOOKUP(D145,DB!A:K,11,0),"")</f>
        <v/>
      </c>
      <c r="C145" s="138"/>
      <c r="D145" s="138"/>
      <c r="E145" s="138"/>
      <c r="F145" s="139"/>
      <c r="G145" s="111">
        <f ca="1">IFERROR(NOW()-F145,"")</f>
        <v>45980.541874652779</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45980.541874652779</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45980.541874652779</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45980.541874652779</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45980.541874652779</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45980.541874652779</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45980.541874652779</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45980.541874652779</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45980.541874652779</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45980.541874652779</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45980.541874652779</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45980.541874652779</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45980.541874652779</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45980.541874652779</v>
      </c>
      <c r="H158" s="139"/>
      <c r="I158" s="138" t="str">
        <f>IFERROR(VLOOKUP(D158,DB!A:F,6,0),"")</f>
        <v/>
      </c>
      <c r="J158" s="138" t="str">
        <f>IFERROR(VLOOKUP(D158,DB!A:G,7,0),"")</f>
        <v/>
      </c>
      <c r="K158" s="138"/>
      <c r="L158" s="138" t="str">
        <f>IFERROR(VLOOKUP(D158,DB!A:I,9,0),"")</f>
        <v/>
      </c>
    </row>
    <row r="159" spans="1:12">
      <c r="A159" s="138"/>
      <c r="B159" s="138" t="str">
        <f>IFERROR(VLOOKUP(D159,DB!A:K,11,0),"")</f>
        <v/>
      </c>
      <c r="C159" s="138"/>
      <c r="D159" s="138"/>
      <c r="E159" s="138"/>
      <c r="F159" s="139"/>
      <c r="G159" s="111">
        <f ca="1">IFERROR(NOW()-F159,"")</f>
        <v>45980.541874652779</v>
      </c>
      <c r="H159" s="139"/>
      <c r="I159" s="138" t="str">
        <f>IFERROR(VLOOKUP(D159,DB!A:F,6,0),"")</f>
        <v/>
      </c>
      <c r="J159" s="138" t="str">
        <f>IFERROR(VLOOKUP(D159,DB!A:G,7,0),"")</f>
        <v/>
      </c>
      <c r="K159" s="138"/>
      <c r="L159" s="138" t="str">
        <f>IFERROR(VLOOKUP(D159,DB!A:I,9,0),"")</f>
        <v/>
      </c>
    </row>
    <row r="160" spans="1:12">
      <c r="A160" s="138"/>
      <c r="B160" s="138" t="str">
        <f>IFERROR(VLOOKUP(D160,DB!A:K,11,0),"")</f>
        <v/>
      </c>
      <c r="C160" s="138"/>
      <c r="D160" s="138"/>
      <c r="E160" s="138"/>
      <c r="F160" s="139"/>
      <c r="G160" s="111">
        <f ca="1">IFERROR(NOW()-F160,"")</f>
        <v>45980.541874652779</v>
      </c>
      <c r="H160" s="139"/>
      <c r="I160" s="138" t="str">
        <f>IFERROR(VLOOKUP(D160,DB!A:F,6,0),"")</f>
        <v/>
      </c>
      <c r="J160" s="138" t="str">
        <f>IFERROR(VLOOKUP(D160,DB!A:G,7,0),"")</f>
        <v/>
      </c>
      <c r="K160" s="138"/>
      <c r="L160" s="138" t="str">
        <f>IFERROR(VLOOKUP(D160,DB!A:I,9,0),"")</f>
        <v/>
      </c>
    </row>
    <row r="161" spans="1:12">
      <c r="A161" s="138"/>
      <c r="B161" s="138" t="str">
        <f>IFERROR(VLOOKUP(D161,DB!A:K,11,0),"")</f>
        <v/>
      </c>
      <c r="C161" s="138"/>
      <c r="D161" s="138"/>
      <c r="E161" s="138"/>
      <c r="F161" s="139"/>
      <c r="G161" s="111">
        <f ca="1">IFERROR(NOW()-F161,"")</f>
        <v>45980.541874652779</v>
      </c>
      <c r="H161" s="139"/>
      <c r="I161" s="138" t="str">
        <f>IFERROR(VLOOKUP(D161,DB!A:F,6,0),"")</f>
        <v/>
      </c>
      <c r="J161" s="138" t="str">
        <f>IFERROR(VLOOKUP(D161,DB!A:G,7,0),"")</f>
        <v/>
      </c>
      <c r="K161" s="138"/>
      <c r="L161" s="138" t="str">
        <f>IFERROR(VLOOKUP(D161,DB!A:I,9,0),"")</f>
        <v/>
      </c>
    </row>
    <row r="162" spans="1:12">
      <c r="A162" s="138"/>
      <c r="B162" s="138" t="str">
        <f>IFERROR(VLOOKUP(D162,DB!A:K,11,0),"")</f>
        <v/>
      </c>
      <c r="C162" s="138"/>
      <c r="D162" s="138"/>
      <c r="E162" s="138"/>
      <c r="F162" s="139"/>
      <c r="G162" s="111">
        <f ca="1">IFERROR(NOW()-F162,"")</f>
        <v>45980.541874652779</v>
      </c>
      <c r="H162" s="139"/>
      <c r="I162" s="138" t="str">
        <f>IFERROR(VLOOKUP(D162,DB!A:F,6,0),"")</f>
        <v/>
      </c>
      <c r="J162" s="138" t="str">
        <f>IFERROR(VLOOKUP(D162,DB!A:G,7,0),"")</f>
        <v/>
      </c>
      <c r="K162" s="138"/>
      <c r="L162" s="138" t="str">
        <f>IFERROR(VLOOKUP(D162,DB!A:I,9,0),"")</f>
        <v/>
      </c>
    </row>
    <row r="163" spans="1:12">
      <c r="A163" s="109"/>
      <c r="B163" s="109"/>
      <c r="C163" s="109"/>
      <c r="D163" s="109"/>
      <c r="E163" s="109"/>
      <c r="F163" s="109"/>
      <c r="G163" s="109"/>
      <c r="H163" s="109"/>
      <c r="I163" s="109"/>
      <c r="J163" s="109"/>
      <c r="K163" s="109"/>
      <c r="L163" s="109"/>
    </row>
    <row r="164" spans="1:12">
      <c r="A164" s="109"/>
      <c r="B164" s="109"/>
      <c r="C164" s="109"/>
      <c r="D164" s="109"/>
      <c r="E164" s="109"/>
      <c r="F164" s="109"/>
      <c r="G164" s="109"/>
      <c r="H164" s="109"/>
      <c r="I164" s="109"/>
      <c r="J164" s="109"/>
      <c r="K164" s="109"/>
      <c r="L164" s="109"/>
    </row>
    <row r="165" spans="1:12">
      <c r="A165" s="109"/>
      <c r="B165" s="109"/>
      <c r="C165" s="109"/>
      <c r="D165" s="109"/>
      <c r="E165" s="109"/>
      <c r="F165" s="109"/>
      <c r="G165" s="109"/>
      <c r="H165" s="109"/>
      <c r="I165" s="109"/>
      <c r="J165" s="109"/>
      <c r="K165" s="109"/>
      <c r="L165" s="109"/>
    </row>
    <row r="166" spans="1:12">
      <c r="A166" s="109"/>
      <c r="B166" s="109"/>
      <c r="C166" s="109"/>
      <c r="D166" s="109"/>
      <c r="E166" s="109"/>
      <c r="F166" s="109"/>
      <c r="G166" s="109"/>
      <c r="H166" s="109"/>
      <c r="I166" s="109"/>
      <c r="J166" s="109"/>
      <c r="K166" s="109"/>
      <c r="L166" s="109"/>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sheetData>
  <dataValidations count="2">
    <dataValidation allowBlank="1" showInputMessage="1" showErrorMessage="1" sqref="E1" xr:uid="{920C6338-E771-4DAE-8C89-92A9093EA4DE}"/>
    <dataValidation type="list" allowBlank="1" showInputMessage="1" showErrorMessage="1" sqref="E2:E16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62"/>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39119</v>
      </c>
      <c r="B2" s="119" t="str">
        <f>IFERROR(VLOOKUP(D2,DB!A:K,11,0),"")</f>
        <v>R6</v>
      </c>
      <c r="C2" s="120">
        <v>1</v>
      </c>
      <c r="D2" s="119" t="s">
        <v>37423</v>
      </c>
      <c r="E2" s="109" t="s">
        <v>39021</v>
      </c>
      <c r="F2" s="121">
        <v>45980.415509259263</v>
      </c>
      <c r="G2" s="104">
        <f t="shared" ref="G2:G28" ca="1" si="0">IFERROR(NOW()-F2,"-")</f>
        <v>0.12636539351660758</v>
      </c>
      <c r="H2" s="121">
        <v>45980.415509259263</v>
      </c>
      <c r="I2" s="119" t="str">
        <f>IFERROR(VLOOKUP(D2,DB!A:F,6,0),"")</f>
        <v>Generator-SG</v>
      </c>
      <c r="J2" s="119" t="str">
        <f>IFERROR(VLOOKUP(D2,DB!A:G,7,0),"")</f>
        <v>Dead</v>
      </c>
      <c r="K2" s="122" t="s">
        <v>39120</v>
      </c>
      <c r="L2" s="123" t="str">
        <f>IFERROR(VLOOKUP(D2,DB!A:I,9,0),"")</f>
        <v>Latis</v>
      </c>
    </row>
    <row r="3" spans="1:16382" ht="31.5" customHeight="1">
      <c r="A3" s="118"/>
      <c r="B3" s="119" t="str">
        <f>IFERROR(VLOOKUP(D3,DB!A:K,11,0),"")</f>
        <v/>
      </c>
      <c r="C3" s="120"/>
      <c r="D3" s="119"/>
      <c r="E3" s="109"/>
      <c r="F3" s="121"/>
      <c r="G3" s="104">
        <f t="shared" ca="1" si="0"/>
        <v>45980.541874652779</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45980.541874652779</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45980.541874652779</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45980.541874652779</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45980.541874652779</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45980.541874652779</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45980.541874652779</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45980.541874652779</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45980.541874652779</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45980.541874652779</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45980.541874652779</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45980.541874652779</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45980.541874652779</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45980.541874652779</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45980.541874652779</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45980.541874652779</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45980.541874652779</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45980.541874652779</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45980.541874652779</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45980.541874652779</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45980.541874652779</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45980.541874652779</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45980.541874652779</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45980.541874652779</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45980.541874652779</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45980.541874652779</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ref="G29:G62" ca="1" si="1">IFERROR(NOW()-F29,"-")</f>
        <v>45980.541874652779</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45980.541874652779</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45980.541874652779</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45980.541874652779</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45980.541874652779</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45980.541874652779</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45980.541874652779</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45980.541874652779</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45980.541874652779</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45980.541874652779</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45980.541874652779</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45980.541874652779</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45980.541874652779</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45980.541874652779</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45980.541874652779</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45980.541874652779</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45980.541874652779</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45980.541874652779</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45980.541874652779</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45980.541874652779</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45980.541874652779</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45980.541874652779</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45980.541874652779</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45980.541874652779</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45980.541874652779</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45980.541874652779</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45980.541874652779</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45980.541874652779</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45980.541874652779</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45980.541874652779</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45980.541874652779</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45980.541874652779</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45980.541874652779</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45980.541874652779</v>
      </c>
      <c r="H62" s="121"/>
      <c r="I62" s="119" t="str">
        <f>IFERROR(VLOOKUP(D62,DB!A:F,6,0),"")</f>
        <v/>
      </c>
      <c r="J62" s="119" t="str">
        <f>IFERROR(VLOOKUP(D62,DB!A:G,7,0),"")</f>
        <v/>
      </c>
      <c r="K62" s="122"/>
      <c r="L62" s="123" t="str">
        <f>IFERROR(VLOOKUP(D62,DB!A:I,9,0),"")</f>
        <v/>
      </c>
    </row>
  </sheetData>
  <dataValidations count="2">
    <dataValidation allowBlank="1" showInputMessage="1" showErrorMessage="1" sqref="E1" xr:uid="{9E1BC488-8814-4F8A-8DBE-742B3278AB71}"/>
    <dataValidation type="list" allowBlank="1" showInputMessage="1" showErrorMessage="1" sqref="E2:E6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2025-11-19T10:00:42Z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